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C:\Users\AmbrozG\Desktop\Projekt, d.d\4-Projekti\PREP Unec-Žlebič-Žimarice\Razpis popravilo popisa\"/>
    </mc:Choice>
  </mc:AlternateContent>
  <xr:revisionPtr revIDLastSave="0" documentId="13_ncr:1_{EEE8F386-0ED5-4BB2-B60A-9B61CB139B58}" xr6:coauthVersionLast="45" xr6:coauthVersionMax="45" xr10:uidLastSave="{00000000-0000-0000-0000-000000000000}"/>
  <bookViews>
    <workbookView xWindow="28680" yWindow="-120" windowWidth="29040" windowHeight="15840" firstSheet="19" activeTab="22" xr2:uid="{00000000-000D-0000-FFFF-FFFF00000000}"/>
  </bookViews>
  <sheets>
    <sheet name="REK" sheetId="2" r:id="rId1"/>
    <sheet name="Opomba" sheetId="6" r:id="rId2"/>
    <sheet name="REK ETAPA-1" sheetId="20" r:id="rId3"/>
    <sheet name="CESTA-1" sheetId="8" r:id="rId4"/>
    <sheet name="MOST ČEZ PERILŠČICO" sheetId="44" r:id="rId5"/>
    <sheet name="SKATLASTI PREPUST" sheetId="45" r:id="rId6"/>
    <sheet name="HODNIK ZA PEŠCE" sheetId="46" r:id="rId7"/>
    <sheet name="AP-1" sheetId="47" r:id="rId8"/>
    <sheet name="AP-2" sheetId="48" r:id="rId9"/>
    <sheet name="STRUGA PERILŠČICA" sheetId="49" r:id="rId10"/>
    <sheet name="STRUGA" sheetId="50" r:id="rId11"/>
    <sheet name="RAZSVETLJAVA" sheetId="51" r:id="rId12"/>
    <sheet name="ELEKTRO KANALIZACIJA" sheetId="52" r:id="rId13"/>
    <sheet name="VODOVOD" sheetId="53" r:id="rId14"/>
    <sheet name="REK ETAPA-2" sheetId="32" r:id="rId15"/>
    <sheet name="CESTA-2" sheetId="54" r:id="rId16"/>
    <sheet name="MOST ČEZ BISTRICO" sheetId="55" r:id="rId17"/>
    <sheet name="HODNIK ZA PEŠCE-2" sheetId="56" r:id="rId18"/>
    <sheet name="KOLESARSKA" sheetId="57" r:id="rId19"/>
    <sheet name="AP" sheetId="58" r:id="rId20"/>
    <sheet name="STRUGA-POTOKA" sheetId="59" r:id="rId21"/>
    <sheet name="DEVIACIJA MOSTU" sheetId="60" r:id="rId22"/>
    <sheet name="RAZSVETLJAVA - 2" sheetId="61" r:id="rId23"/>
    <sheet name="ELEKTRO KANALIZACIJA - 2" sheetId="62" r:id="rId24"/>
    <sheet name="PRESTAVITEV DROGA" sheetId="63" r:id="rId25"/>
    <sheet name="VODOVOD - 2" sheetId="64" r:id="rId26"/>
  </sheets>
  <externalReferences>
    <externalReference r:id="rId27"/>
    <externalReference r:id="rId28"/>
    <externalReference r:id="rId29"/>
    <externalReference r:id="rId30"/>
    <externalReference r:id="rId31"/>
    <externalReference r:id="rId32"/>
  </externalReferences>
  <definedNames>
    <definedName name="__pr06" localSheetId="19">#REF!</definedName>
    <definedName name="__pr06" localSheetId="7">#REF!</definedName>
    <definedName name="__pr06" localSheetId="8">#REF!</definedName>
    <definedName name="__pr06" localSheetId="3">#REF!</definedName>
    <definedName name="__pr06" localSheetId="15">#REF!</definedName>
    <definedName name="__pr06" localSheetId="21">#REF!</definedName>
    <definedName name="__pr06" localSheetId="12">#REF!</definedName>
    <definedName name="__pr06" localSheetId="23">#REF!</definedName>
    <definedName name="__pr06" localSheetId="6">#REF!</definedName>
    <definedName name="__pr06" localSheetId="17">#REF!</definedName>
    <definedName name="__pr06" localSheetId="18">#REF!</definedName>
    <definedName name="__pr06" localSheetId="16">#REF!</definedName>
    <definedName name="__pr06" localSheetId="4">#REF!</definedName>
    <definedName name="__pr06" localSheetId="24">#REF!</definedName>
    <definedName name="__pr06" localSheetId="11">#REF!</definedName>
    <definedName name="__pr06" localSheetId="22">#REF!</definedName>
    <definedName name="__pr06" localSheetId="5">#REF!</definedName>
    <definedName name="__pr06" localSheetId="10">#REF!</definedName>
    <definedName name="__pr06" localSheetId="9">#REF!</definedName>
    <definedName name="__pr06" localSheetId="20">#REF!</definedName>
    <definedName name="__pr06" localSheetId="13">#REF!</definedName>
    <definedName name="__pr06" localSheetId="25">#REF!</definedName>
    <definedName name="__pr06">#REF!</definedName>
    <definedName name="__pr10" localSheetId="19">#REF!</definedName>
    <definedName name="__pr10" localSheetId="7">#REF!</definedName>
    <definedName name="__pr10" localSheetId="8">#REF!</definedName>
    <definedName name="__pr10" localSheetId="3">#REF!</definedName>
    <definedName name="__pr10" localSheetId="15">#REF!</definedName>
    <definedName name="__pr10" localSheetId="21">#REF!</definedName>
    <definedName name="__pr10" localSheetId="12">#REF!</definedName>
    <definedName name="__pr10" localSheetId="23">#REF!</definedName>
    <definedName name="__pr10" localSheetId="6">#REF!</definedName>
    <definedName name="__pr10" localSheetId="17">#REF!</definedName>
    <definedName name="__pr10" localSheetId="18">#REF!</definedName>
    <definedName name="__pr10" localSheetId="16">#REF!</definedName>
    <definedName name="__pr10" localSheetId="4">#REF!</definedName>
    <definedName name="__pr10" localSheetId="24">#REF!</definedName>
    <definedName name="__pr10" localSheetId="11">#REF!</definedName>
    <definedName name="__pr10" localSheetId="22">#REF!</definedName>
    <definedName name="__pr10" localSheetId="5">#REF!</definedName>
    <definedName name="__pr10" localSheetId="10">#REF!</definedName>
    <definedName name="__pr10" localSheetId="9">#REF!</definedName>
    <definedName name="__pr10" localSheetId="20">#REF!</definedName>
    <definedName name="__pr10" localSheetId="13">#REF!</definedName>
    <definedName name="__pr10" localSheetId="25">#REF!</definedName>
    <definedName name="__pr10">#REF!</definedName>
    <definedName name="__pr11" localSheetId="19">#REF!</definedName>
    <definedName name="__pr11" localSheetId="7">#REF!</definedName>
    <definedName name="__pr11" localSheetId="8">#REF!</definedName>
    <definedName name="__pr11" localSheetId="3">#REF!</definedName>
    <definedName name="__pr11" localSheetId="15">#REF!</definedName>
    <definedName name="__pr11" localSheetId="21">#REF!</definedName>
    <definedName name="__pr11" localSheetId="12">#REF!</definedName>
    <definedName name="__pr11" localSheetId="23">#REF!</definedName>
    <definedName name="__pr11" localSheetId="6">#REF!</definedName>
    <definedName name="__pr11" localSheetId="17">#REF!</definedName>
    <definedName name="__pr11" localSheetId="18">#REF!</definedName>
    <definedName name="__pr11" localSheetId="16">#REF!</definedName>
    <definedName name="__pr11" localSheetId="4">#REF!</definedName>
    <definedName name="__pr11" localSheetId="24">#REF!</definedName>
    <definedName name="__pr11" localSheetId="11">#REF!</definedName>
    <definedName name="__pr11" localSheetId="22">#REF!</definedName>
    <definedName name="__pr11" localSheetId="5">#REF!</definedName>
    <definedName name="__pr11" localSheetId="10">#REF!</definedName>
    <definedName name="__pr11" localSheetId="9">#REF!</definedName>
    <definedName name="__pr11" localSheetId="20">#REF!</definedName>
    <definedName name="__pr11" localSheetId="13">#REF!</definedName>
    <definedName name="__pr11" localSheetId="25">#REF!</definedName>
    <definedName name="__pr11">#REF!</definedName>
    <definedName name="__pr12" localSheetId="19">#REF!</definedName>
    <definedName name="__pr12" localSheetId="7">#REF!</definedName>
    <definedName name="__pr12" localSheetId="8">#REF!</definedName>
    <definedName name="__pr12" localSheetId="3">#REF!</definedName>
    <definedName name="__pr12" localSheetId="15">#REF!</definedName>
    <definedName name="__pr12" localSheetId="21">#REF!</definedName>
    <definedName name="__pr12" localSheetId="12">#REF!</definedName>
    <definedName name="__pr12" localSheetId="23">#REF!</definedName>
    <definedName name="__pr12" localSheetId="6">#REF!</definedName>
    <definedName name="__pr12" localSheetId="17">#REF!</definedName>
    <definedName name="__pr12" localSheetId="18">#REF!</definedName>
    <definedName name="__pr12" localSheetId="16">#REF!</definedName>
    <definedName name="__pr12" localSheetId="4">#REF!</definedName>
    <definedName name="__pr12" localSheetId="24">#REF!</definedName>
    <definedName name="__pr12" localSheetId="11">#REF!</definedName>
    <definedName name="__pr12" localSheetId="22">#REF!</definedName>
    <definedName name="__pr12" localSheetId="5">#REF!</definedName>
    <definedName name="__pr12" localSheetId="10">#REF!</definedName>
    <definedName name="__pr12" localSheetId="9">#REF!</definedName>
    <definedName name="__pr12" localSheetId="20">#REF!</definedName>
    <definedName name="__pr12" localSheetId="13">#REF!</definedName>
    <definedName name="__pr12" localSheetId="25">#REF!</definedName>
    <definedName name="__pr12">#REF!</definedName>
    <definedName name="_pr01" localSheetId="19">#REF!</definedName>
    <definedName name="_pr01" localSheetId="7">#REF!</definedName>
    <definedName name="_pr01" localSheetId="8">#REF!</definedName>
    <definedName name="_pr01" localSheetId="3">#REF!</definedName>
    <definedName name="_pr01" localSheetId="15">#REF!</definedName>
    <definedName name="_pr01" localSheetId="21">#REF!</definedName>
    <definedName name="_pr01" localSheetId="12">#REF!</definedName>
    <definedName name="_pr01" localSheetId="23">#REF!</definedName>
    <definedName name="_pr01" localSheetId="6">#REF!</definedName>
    <definedName name="_pr01" localSheetId="17">#REF!</definedName>
    <definedName name="_pr01" localSheetId="18">#REF!</definedName>
    <definedName name="_pr01" localSheetId="16">#REF!</definedName>
    <definedName name="_pr01" localSheetId="4">#REF!</definedName>
    <definedName name="_pr01" localSheetId="24">#REF!</definedName>
    <definedName name="_pr01" localSheetId="11">#REF!</definedName>
    <definedName name="_pr01" localSheetId="22">#REF!</definedName>
    <definedName name="_pr01" localSheetId="5">#REF!</definedName>
    <definedName name="_pr01" localSheetId="10">#REF!</definedName>
    <definedName name="_pr01" localSheetId="9">#REF!</definedName>
    <definedName name="_pr01" localSheetId="20">#REF!</definedName>
    <definedName name="_pr01" localSheetId="13">#REF!</definedName>
    <definedName name="_pr01" localSheetId="25">#REF!</definedName>
    <definedName name="_pr01">#REF!</definedName>
    <definedName name="_pr02" localSheetId="19">#REF!</definedName>
    <definedName name="_pr02" localSheetId="7">#REF!</definedName>
    <definedName name="_pr02" localSheetId="8">#REF!</definedName>
    <definedName name="_pr02" localSheetId="3">#REF!</definedName>
    <definedName name="_pr02" localSheetId="15">#REF!</definedName>
    <definedName name="_pr02" localSheetId="21">#REF!</definedName>
    <definedName name="_pr02" localSheetId="12">#REF!</definedName>
    <definedName name="_pr02" localSheetId="23">#REF!</definedName>
    <definedName name="_pr02" localSheetId="6">#REF!</definedName>
    <definedName name="_pr02" localSheetId="17">#REF!</definedName>
    <definedName name="_pr02" localSheetId="18">#REF!</definedName>
    <definedName name="_pr02" localSheetId="16">#REF!</definedName>
    <definedName name="_pr02" localSheetId="4">#REF!</definedName>
    <definedName name="_pr02" localSheetId="24">#REF!</definedName>
    <definedName name="_pr02" localSheetId="11">#REF!</definedName>
    <definedName name="_pr02" localSheetId="22">#REF!</definedName>
    <definedName name="_pr02" localSheetId="5">#REF!</definedName>
    <definedName name="_pr02" localSheetId="10">#REF!</definedName>
    <definedName name="_pr02" localSheetId="9">#REF!</definedName>
    <definedName name="_pr02" localSheetId="20">#REF!</definedName>
    <definedName name="_pr02" localSheetId="13">#REF!</definedName>
    <definedName name="_pr02" localSheetId="25">#REF!</definedName>
    <definedName name="_pr02">#REF!</definedName>
    <definedName name="_pr03" localSheetId="19">#REF!</definedName>
    <definedName name="_pr03" localSheetId="7">#REF!</definedName>
    <definedName name="_pr03" localSheetId="8">#REF!</definedName>
    <definedName name="_pr03" localSheetId="3">#REF!</definedName>
    <definedName name="_pr03" localSheetId="15">#REF!</definedName>
    <definedName name="_pr03" localSheetId="21">#REF!</definedName>
    <definedName name="_pr03" localSheetId="12">#REF!</definedName>
    <definedName name="_pr03" localSheetId="23">#REF!</definedName>
    <definedName name="_pr03" localSheetId="6">#REF!</definedName>
    <definedName name="_pr03" localSheetId="17">#REF!</definedName>
    <definedName name="_pr03" localSheetId="18">#REF!</definedName>
    <definedName name="_pr03" localSheetId="16">#REF!</definedName>
    <definedName name="_pr03" localSheetId="4">#REF!</definedName>
    <definedName name="_pr03" localSheetId="24">#REF!</definedName>
    <definedName name="_pr03" localSheetId="11">#REF!</definedName>
    <definedName name="_pr03" localSheetId="22">#REF!</definedName>
    <definedName name="_pr03" localSheetId="5">#REF!</definedName>
    <definedName name="_pr03" localSheetId="10">#REF!</definedName>
    <definedName name="_pr03" localSheetId="9">#REF!</definedName>
    <definedName name="_pr03" localSheetId="20">#REF!</definedName>
    <definedName name="_pr03" localSheetId="13">#REF!</definedName>
    <definedName name="_pr03" localSheetId="25">#REF!</definedName>
    <definedName name="_pr03">#REF!</definedName>
    <definedName name="_pr04" localSheetId="19">#REF!</definedName>
    <definedName name="_pr04" localSheetId="7">#REF!</definedName>
    <definedName name="_pr04" localSheetId="8">#REF!</definedName>
    <definedName name="_pr04" localSheetId="3">#REF!</definedName>
    <definedName name="_pr04" localSheetId="15">#REF!</definedName>
    <definedName name="_pr04" localSheetId="21">#REF!</definedName>
    <definedName name="_pr04" localSheetId="12">#REF!</definedName>
    <definedName name="_pr04" localSheetId="23">#REF!</definedName>
    <definedName name="_pr04" localSheetId="6">#REF!</definedName>
    <definedName name="_pr04" localSheetId="17">#REF!</definedName>
    <definedName name="_pr04" localSheetId="18">#REF!</definedName>
    <definedName name="_pr04" localSheetId="16">#REF!</definedName>
    <definedName name="_pr04" localSheetId="4">#REF!</definedName>
    <definedName name="_pr04" localSheetId="24">#REF!</definedName>
    <definedName name="_pr04" localSheetId="11">#REF!</definedName>
    <definedName name="_pr04" localSheetId="22">#REF!</definedName>
    <definedName name="_pr04" localSheetId="5">#REF!</definedName>
    <definedName name="_pr04" localSheetId="10">#REF!</definedName>
    <definedName name="_pr04" localSheetId="9">#REF!</definedName>
    <definedName name="_pr04" localSheetId="20">#REF!</definedName>
    <definedName name="_pr04" localSheetId="13">#REF!</definedName>
    <definedName name="_pr04" localSheetId="25">#REF!</definedName>
    <definedName name="_pr04">#REF!</definedName>
    <definedName name="_pr05" localSheetId="19">#REF!</definedName>
    <definedName name="_pr05" localSheetId="7">#REF!</definedName>
    <definedName name="_pr05" localSheetId="8">#REF!</definedName>
    <definedName name="_pr05" localSheetId="3">#REF!</definedName>
    <definedName name="_pr05" localSheetId="15">#REF!</definedName>
    <definedName name="_pr05" localSheetId="21">#REF!</definedName>
    <definedName name="_pr05" localSheetId="12">#REF!</definedName>
    <definedName name="_pr05" localSheetId="23">#REF!</definedName>
    <definedName name="_pr05" localSheetId="6">#REF!</definedName>
    <definedName name="_pr05" localSheetId="17">#REF!</definedName>
    <definedName name="_pr05" localSheetId="18">#REF!</definedName>
    <definedName name="_pr05" localSheetId="16">#REF!</definedName>
    <definedName name="_pr05" localSheetId="4">#REF!</definedName>
    <definedName name="_pr05" localSheetId="24">#REF!</definedName>
    <definedName name="_pr05" localSheetId="11">#REF!</definedName>
    <definedName name="_pr05" localSheetId="22">#REF!</definedName>
    <definedName name="_pr05" localSheetId="5">#REF!</definedName>
    <definedName name="_pr05" localSheetId="10">#REF!</definedName>
    <definedName name="_pr05" localSheetId="9">#REF!</definedName>
    <definedName name="_pr05" localSheetId="20">#REF!</definedName>
    <definedName name="_pr05" localSheetId="13">#REF!</definedName>
    <definedName name="_pr05" localSheetId="25">#REF!</definedName>
    <definedName name="_pr05">#REF!</definedName>
    <definedName name="_pr06" localSheetId="19">[1]Popisi!#REF!</definedName>
    <definedName name="_pr06" localSheetId="7">[1]Popisi!#REF!</definedName>
    <definedName name="_pr06" localSheetId="8">[1]Popisi!#REF!</definedName>
    <definedName name="_pr06" localSheetId="3">[1]Popisi!#REF!</definedName>
    <definedName name="_pr06" localSheetId="15">[1]Popisi!#REF!</definedName>
    <definedName name="_pr06" localSheetId="21">[1]Popisi!#REF!</definedName>
    <definedName name="_pr06" localSheetId="12">[1]Popisi!#REF!</definedName>
    <definedName name="_pr06" localSheetId="23">[1]Popisi!#REF!</definedName>
    <definedName name="_pr06" localSheetId="6">[1]Popisi!#REF!</definedName>
    <definedName name="_pr06" localSheetId="17">[1]Popisi!#REF!</definedName>
    <definedName name="_pr06" localSheetId="18">[1]Popisi!#REF!</definedName>
    <definedName name="_pr06" localSheetId="16">[1]Popisi!#REF!</definedName>
    <definedName name="_pr06" localSheetId="4">[1]Popisi!#REF!</definedName>
    <definedName name="_pr06" localSheetId="24">[1]Popisi!#REF!</definedName>
    <definedName name="_pr06" localSheetId="11">[1]Popisi!#REF!</definedName>
    <definedName name="_pr06" localSheetId="22">[1]Popisi!#REF!</definedName>
    <definedName name="_pr06" localSheetId="5">[1]Popisi!#REF!</definedName>
    <definedName name="_pr06" localSheetId="10">[1]Popisi!#REF!</definedName>
    <definedName name="_pr06" localSheetId="9">[1]Popisi!#REF!</definedName>
    <definedName name="_pr06" localSheetId="20">[1]Popisi!#REF!</definedName>
    <definedName name="_pr06" localSheetId="13">[1]Popisi!#REF!</definedName>
    <definedName name="_pr06" localSheetId="25">[1]Popisi!#REF!</definedName>
    <definedName name="_pr06">[1]Popisi!#REF!</definedName>
    <definedName name="_pr08" localSheetId="19">#REF!</definedName>
    <definedName name="_pr08" localSheetId="7">#REF!</definedName>
    <definedName name="_pr08" localSheetId="8">#REF!</definedName>
    <definedName name="_pr08" localSheetId="3">#REF!</definedName>
    <definedName name="_pr08" localSheetId="15">#REF!</definedName>
    <definedName name="_pr08" localSheetId="21">#REF!</definedName>
    <definedName name="_pr08" localSheetId="12">#REF!</definedName>
    <definedName name="_pr08" localSheetId="23">#REF!</definedName>
    <definedName name="_pr08" localSheetId="6">#REF!</definedName>
    <definedName name="_pr08" localSheetId="17">#REF!</definedName>
    <definedName name="_pr08" localSheetId="18">#REF!</definedName>
    <definedName name="_pr08" localSheetId="16">#REF!</definedName>
    <definedName name="_pr08" localSheetId="4">#REF!</definedName>
    <definedName name="_pr08" localSheetId="24">#REF!</definedName>
    <definedName name="_pr08" localSheetId="11">#REF!</definedName>
    <definedName name="_pr08" localSheetId="22">#REF!</definedName>
    <definedName name="_pr08" localSheetId="5">#REF!</definedName>
    <definedName name="_pr08" localSheetId="10">#REF!</definedName>
    <definedName name="_pr08" localSheetId="9">#REF!</definedName>
    <definedName name="_pr08" localSheetId="20">#REF!</definedName>
    <definedName name="_pr08" localSheetId="13">#REF!</definedName>
    <definedName name="_pr08" localSheetId="25">#REF!</definedName>
    <definedName name="_pr08">#REF!</definedName>
    <definedName name="_pr09" localSheetId="19">#REF!</definedName>
    <definedName name="_pr09" localSheetId="7">#REF!</definedName>
    <definedName name="_pr09" localSheetId="8">#REF!</definedName>
    <definedName name="_pr09" localSheetId="3">#REF!</definedName>
    <definedName name="_pr09" localSheetId="15">#REF!</definedName>
    <definedName name="_pr09" localSheetId="21">#REF!</definedName>
    <definedName name="_pr09" localSheetId="12">#REF!</definedName>
    <definedName name="_pr09" localSheetId="23">#REF!</definedName>
    <definedName name="_pr09" localSheetId="6">#REF!</definedName>
    <definedName name="_pr09" localSheetId="17">#REF!</definedName>
    <definedName name="_pr09" localSheetId="18">#REF!</definedName>
    <definedName name="_pr09" localSheetId="16">#REF!</definedName>
    <definedName name="_pr09" localSheetId="4">#REF!</definedName>
    <definedName name="_pr09" localSheetId="24">#REF!</definedName>
    <definedName name="_pr09" localSheetId="11">#REF!</definedName>
    <definedName name="_pr09" localSheetId="22">#REF!</definedName>
    <definedName name="_pr09" localSheetId="5">#REF!</definedName>
    <definedName name="_pr09" localSheetId="10">#REF!</definedName>
    <definedName name="_pr09" localSheetId="9">#REF!</definedName>
    <definedName name="_pr09" localSheetId="20">#REF!</definedName>
    <definedName name="_pr09" localSheetId="13">#REF!</definedName>
    <definedName name="_pr09" localSheetId="25">#REF!</definedName>
    <definedName name="_pr09">#REF!</definedName>
    <definedName name="_pr10" localSheetId="19">[1]Popisi!#REF!</definedName>
    <definedName name="_pr10" localSheetId="7">[1]Popisi!#REF!</definedName>
    <definedName name="_pr10" localSheetId="8">[1]Popisi!#REF!</definedName>
    <definedName name="_pr10" localSheetId="3">[1]Popisi!#REF!</definedName>
    <definedName name="_pr10" localSheetId="15">[1]Popisi!#REF!</definedName>
    <definedName name="_pr10" localSheetId="21">[1]Popisi!#REF!</definedName>
    <definedName name="_pr10" localSheetId="12">[1]Popisi!#REF!</definedName>
    <definedName name="_pr10" localSheetId="23">[1]Popisi!#REF!</definedName>
    <definedName name="_pr10" localSheetId="6">[1]Popisi!#REF!</definedName>
    <definedName name="_pr10" localSheetId="17">[1]Popisi!#REF!</definedName>
    <definedName name="_pr10" localSheetId="18">[1]Popisi!#REF!</definedName>
    <definedName name="_pr10" localSheetId="16">[1]Popisi!#REF!</definedName>
    <definedName name="_pr10" localSheetId="4">[1]Popisi!#REF!</definedName>
    <definedName name="_pr10" localSheetId="24">[1]Popisi!#REF!</definedName>
    <definedName name="_pr10" localSheetId="11">[1]Popisi!#REF!</definedName>
    <definedName name="_pr10" localSheetId="22">[1]Popisi!#REF!</definedName>
    <definedName name="_pr10" localSheetId="5">[1]Popisi!#REF!</definedName>
    <definedName name="_pr10" localSheetId="10">[1]Popisi!#REF!</definedName>
    <definedName name="_pr10" localSheetId="9">[1]Popisi!#REF!</definedName>
    <definedName name="_pr10" localSheetId="20">[1]Popisi!#REF!</definedName>
    <definedName name="_pr10" localSheetId="13">[1]Popisi!#REF!</definedName>
    <definedName name="_pr10" localSheetId="25">[1]Popisi!#REF!</definedName>
    <definedName name="_pr10">[1]Popisi!#REF!</definedName>
    <definedName name="_pr11" localSheetId="19">[1]Popisi!#REF!</definedName>
    <definedName name="_pr11" localSheetId="7">[1]Popisi!#REF!</definedName>
    <definedName name="_pr11" localSheetId="8">[1]Popisi!#REF!</definedName>
    <definedName name="_pr11" localSheetId="3">[1]Popisi!#REF!</definedName>
    <definedName name="_pr11" localSheetId="15">[1]Popisi!#REF!</definedName>
    <definedName name="_pr11" localSheetId="21">[1]Popisi!#REF!</definedName>
    <definedName name="_pr11" localSheetId="12">[1]Popisi!#REF!</definedName>
    <definedName name="_pr11" localSheetId="23">[1]Popisi!#REF!</definedName>
    <definedName name="_pr11" localSheetId="6">[1]Popisi!#REF!</definedName>
    <definedName name="_pr11" localSheetId="17">[1]Popisi!#REF!</definedName>
    <definedName name="_pr11" localSheetId="18">[1]Popisi!#REF!</definedName>
    <definedName name="_pr11" localSheetId="16">[1]Popisi!#REF!</definedName>
    <definedName name="_pr11" localSheetId="4">[1]Popisi!#REF!</definedName>
    <definedName name="_pr11" localSheetId="24">[1]Popisi!#REF!</definedName>
    <definedName name="_pr11" localSheetId="11">[1]Popisi!#REF!</definedName>
    <definedName name="_pr11" localSheetId="22">[1]Popisi!#REF!</definedName>
    <definedName name="_pr11" localSheetId="5">[1]Popisi!#REF!</definedName>
    <definedName name="_pr11" localSheetId="10">[1]Popisi!#REF!</definedName>
    <definedName name="_pr11" localSheetId="9">[1]Popisi!#REF!</definedName>
    <definedName name="_pr11" localSheetId="20">[1]Popisi!#REF!</definedName>
    <definedName name="_pr11" localSheetId="13">[1]Popisi!#REF!</definedName>
    <definedName name="_pr11" localSheetId="25">[1]Popisi!#REF!</definedName>
    <definedName name="_pr11">[1]Popisi!#REF!</definedName>
    <definedName name="_pr12" localSheetId="19">[1]Popisi!#REF!</definedName>
    <definedName name="_pr12" localSheetId="7">[1]Popisi!#REF!</definedName>
    <definedName name="_pr12" localSheetId="8">[1]Popisi!#REF!</definedName>
    <definedName name="_pr12" localSheetId="3">[1]Popisi!#REF!</definedName>
    <definedName name="_pr12" localSheetId="15">[1]Popisi!#REF!</definedName>
    <definedName name="_pr12" localSheetId="21">[1]Popisi!#REF!</definedName>
    <definedName name="_pr12" localSheetId="12">[1]Popisi!#REF!</definedName>
    <definedName name="_pr12" localSheetId="23">[1]Popisi!#REF!</definedName>
    <definedName name="_pr12" localSheetId="6">[1]Popisi!#REF!</definedName>
    <definedName name="_pr12" localSheetId="17">[1]Popisi!#REF!</definedName>
    <definedName name="_pr12" localSheetId="18">[1]Popisi!#REF!</definedName>
    <definedName name="_pr12" localSheetId="16">[1]Popisi!#REF!</definedName>
    <definedName name="_pr12" localSheetId="4">[1]Popisi!#REF!</definedName>
    <definedName name="_pr12" localSheetId="24">[1]Popisi!#REF!</definedName>
    <definedName name="_pr12" localSheetId="11">[1]Popisi!#REF!</definedName>
    <definedName name="_pr12" localSheetId="22">[1]Popisi!#REF!</definedName>
    <definedName name="_pr12" localSheetId="5">[1]Popisi!#REF!</definedName>
    <definedName name="_pr12" localSheetId="10">[1]Popisi!#REF!</definedName>
    <definedName name="_pr12" localSheetId="9">[1]Popisi!#REF!</definedName>
    <definedName name="_pr12" localSheetId="20">[1]Popisi!#REF!</definedName>
    <definedName name="_pr12" localSheetId="13">[1]Popisi!#REF!</definedName>
    <definedName name="_pr12" localSheetId="25">[1]Popisi!#REF!</definedName>
    <definedName name="_pr12">[1]Popisi!#REF!</definedName>
    <definedName name="cc">[2]OSNOVA!$B$40</definedName>
    <definedName name="datum" localSheetId="19">[3]OSNOVA!#REF!</definedName>
    <definedName name="datum" localSheetId="7">[3]OSNOVA!#REF!</definedName>
    <definedName name="datum" localSheetId="8">[3]OSNOVA!#REF!</definedName>
    <definedName name="datum" localSheetId="3">[3]OSNOVA!#REF!</definedName>
    <definedName name="datum" localSheetId="15">[3]OSNOVA!#REF!</definedName>
    <definedName name="datum" localSheetId="21">[3]OSNOVA!#REF!</definedName>
    <definedName name="datum" localSheetId="12">[3]OSNOVA!#REF!</definedName>
    <definedName name="datum" localSheetId="23">[3]OSNOVA!#REF!</definedName>
    <definedName name="datum" localSheetId="6">[3]OSNOVA!#REF!</definedName>
    <definedName name="datum" localSheetId="17">[3]OSNOVA!#REF!</definedName>
    <definedName name="datum" localSheetId="18">[3]OSNOVA!#REF!</definedName>
    <definedName name="datum" localSheetId="16">[3]OSNOVA!#REF!</definedName>
    <definedName name="datum" localSheetId="4">[3]OSNOVA!#REF!</definedName>
    <definedName name="datum" localSheetId="24">[3]OSNOVA!#REF!</definedName>
    <definedName name="datum" localSheetId="11">[3]OSNOVA!#REF!</definedName>
    <definedName name="datum" localSheetId="22">[3]OSNOVA!#REF!</definedName>
    <definedName name="datum" localSheetId="5">[3]OSNOVA!#REF!</definedName>
    <definedName name="datum" localSheetId="10">[3]OSNOVA!#REF!</definedName>
    <definedName name="datum" localSheetId="9">[3]OSNOVA!#REF!</definedName>
    <definedName name="datum" localSheetId="20">[3]OSNOVA!#REF!</definedName>
    <definedName name="datum" localSheetId="13">[3]OSNOVA!#REF!</definedName>
    <definedName name="datum" localSheetId="25">[3]OSNOVA!#REF!</definedName>
    <definedName name="datum">[3]OSNOVA!#REF!</definedName>
    <definedName name="dd" localSheetId="19">#REF!</definedName>
    <definedName name="dd" localSheetId="7">#REF!</definedName>
    <definedName name="dd" localSheetId="8">#REF!</definedName>
    <definedName name="dd" localSheetId="3">#REF!</definedName>
    <definedName name="dd" localSheetId="15">#REF!</definedName>
    <definedName name="dd" localSheetId="21">#REF!</definedName>
    <definedName name="dd" localSheetId="12">#REF!</definedName>
    <definedName name="dd" localSheetId="23">#REF!</definedName>
    <definedName name="dd" localSheetId="6">#REF!</definedName>
    <definedName name="dd" localSheetId="17">#REF!</definedName>
    <definedName name="dd" localSheetId="18">#REF!</definedName>
    <definedName name="dd" localSheetId="16">#REF!</definedName>
    <definedName name="dd" localSheetId="4">#REF!</definedName>
    <definedName name="dd" localSheetId="24">#REF!</definedName>
    <definedName name="dd" localSheetId="11">#REF!</definedName>
    <definedName name="dd" localSheetId="22">#REF!</definedName>
    <definedName name="dd" localSheetId="5">#REF!</definedName>
    <definedName name="dd" localSheetId="10">#REF!</definedName>
    <definedName name="dd" localSheetId="9">#REF!</definedName>
    <definedName name="dd" localSheetId="20">#REF!</definedName>
    <definedName name="dd" localSheetId="13">#REF!</definedName>
    <definedName name="dd" localSheetId="25">#REF!</definedName>
    <definedName name="dd">#REF!</definedName>
    <definedName name="DDV">[3]OSNOVA!$B$41</definedName>
    <definedName name="DEL">[3]OSNOVA!$B$31</definedName>
    <definedName name="dfg">#REF!</definedName>
    <definedName name="ert">#REF!</definedName>
    <definedName name="ew">#REF!</definedName>
    <definedName name="Excel_BuiltIn_Print_Titles_1" localSheetId="19">#REF!</definedName>
    <definedName name="Excel_BuiltIn_Print_Titles_1" localSheetId="7">#REF!</definedName>
    <definedName name="Excel_BuiltIn_Print_Titles_1" localSheetId="8">#REF!</definedName>
    <definedName name="Excel_BuiltIn_Print_Titles_1" localSheetId="3">#REF!</definedName>
    <definedName name="Excel_BuiltIn_Print_Titles_1" localSheetId="15">#REF!</definedName>
    <definedName name="Excel_BuiltIn_Print_Titles_1" localSheetId="21">#REF!</definedName>
    <definedName name="Excel_BuiltIn_Print_Titles_1" localSheetId="12">#REF!</definedName>
    <definedName name="Excel_BuiltIn_Print_Titles_1" localSheetId="23">#REF!</definedName>
    <definedName name="Excel_BuiltIn_Print_Titles_1" localSheetId="6">#REF!</definedName>
    <definedName name="Excel_BuiltIn_Print_Titles_1" localSheetId="17">#REF!</definedName>
    <definedName name="Excel_BuiltIn_Print_Titles_1" localSheetId="18">#REF!</definedName>
    <definedName name="Excel_BuiltIn_Print_Titles_1" localSheetId="16">#REF!</definedName>
    <definedName name="Excel_BuiltIn_Print_Titles_1" localSheetId="4">#REF!</definedName>
    <definedName name="Excel_BuiltIn_Print_Titles_1" localSheetId="24">#REF!</definedName>
    <definedName name="Excel_BuiltIn_Print_Titles_1" localSheetId="11">#REF!</definedName>
    <definedName name="Excel_BuiltIn_Print_Titles_1" localSheetId="22">#REF!</definedName>
    <definedName name="Excel_BuiltIn_Print_Titles_1" localSheetId="5">#REF!</definedName>
    <definedName name="Excel_BuiltIn_Print_Titles_1" localSheetId="10">#REF!</definedName>
    <definedName name="Excel_BuiltIn_Print_Titles_1" localSheetId="9">#REF!</definedName>
    <definedName name="Excel_BuiltIn_Print_Titles_1" localSheetId="20">#REF!</definedName>
    <definedName name="Excel_BuiltIn_Print_Titles_1" localSheetId="13">#REF!</definedName>
    <definedName name="Excel_BuiltIn_Print_Titles_1" localSheetId="25">#REF!</definedName>
    <definedName name="Excel_BuiltIn_Print_Titles_1">#REF!</definedName>
    <definedName name="FakStro" localSheetId="19">[3]OSNOVA!#REF!</definedName>
    <definedName name="FakStro" localSheetId="7">[3]OSNOVA!#REF!</definedName>
    <definedName name="FakStro" localSheetId="8">[3]OSNOVA!#REF!</definedName>
    <definedName name="FakStro" localSheetId="3">[3]OSNOVA!#REF!</definedName>
    <definedName name="FakStro" localSheetId="15">[3]OSNOVA!#REF!</definedName>
    <definedName name="FakStro" localSheetId="21">[3]OSNOVA!#REF!</definedName>
    <definedName name="FakStro" localSheetId="12">[3]OSNOVA!#REF!</definedName>
    <definedName name="FakStro" localSheetId="23">[3]OSNOVA!#REF!</definedName>
    <definedName name="FakStro" localSheetId="6">[3]OSNOVA!#REF!</definedName>
    <definedName name="FakStro" localSheetId="17">[3]OSNOVA!#REF!</definedName>
    <definedName name="FakStro" localSheetId="18">[3]OSNOVA!#REF!</definedName>
    <definedName name="FakStro" localSheetId="16">[3]OSNOVA!#REF!</definedName>
    <definedName name="FakStro" localSheetId="4">[3]OSNOVA!#REF!</definedName>
    <definedName name="FakStro" localSheetId="24">[3]OSNOVA!#REF!</definedName>
    <definedName name="FakStro" localSheetId="11">[3]OSNOVA!#REF!</definedName>
    <definedName name="FakStro" localSheetId="22">[3]OSNOVA!#REF!</definedName>
    <definedName name="FakStro" localSheetId="5">[3]OSNOVA!#REF!</definedName>
    <definedName name="FakStro" localSheetId="10">[3]OSNOVA!#REF!</definedName>
    <definedName name="FakStro" localSheetId="9">[3]OSNOVA!#REF!</definedName>
    <definedName name="FakStro" localSheetId="20">[3]OSNOVA!#REF!</definedName>
    <definedName name="FakStro" localSheetId="13">[3]OSNOVA!#REF!</definedName>
    <definedName name="FakStro" localSheetId="25">[3]OSNOVA!#REF!</definedName>
    <definedName name="FakStro">[3]OSNOVA!#REF!</definedName>
    <definedName name="FaktStro">[4]osnova!$B$14</definedName>
    <definedName name="FR" localSheetId="19">[3]OSNOVA!#REF!</definedName>
    <definedName name="FR" localSheetId="7">[3]OSNOVA!#REF!</definedName>
    <definedName name="FR" localSheetId="8">[3]OSNOVA!#REF!</definedName>
    <definedName name="FR" localSheetId="3">[3]OSNOVA!#REF!</definedName>
    <definedName name="FR" localSheetId="15">[3]OSNOVA!#REF!</definedName>
    <definedName name="FR" localSheetId="21">[3]OSNOVA!#REF!</definedName>
    <definedName name="FR" localSheetId="12">[3]OSNOVA!#REF!</definedName>
    <definedName name="FR" localSheetId="23">[3]OSNOVA!#REF!</definedName>
    <definedName name="FR" localSheetId="6">[3]OSNOVA!#REF!</definedName>
    <definedName name="FR" localSheetId="17">[3]OSNOVA!#REF!</definedName>
    <definedName name="FR" localSheetId="18">[3]OSNOVA!#REF!</definedName>
    <definedName name="FR" localSheetId="16">[3]OSNOVA!#REF!</definedName>
    <definedName name="FR" localSheetId="4">[3]OSNOVA!#REF!</definedName>
    <definedName name="FR" localSheetId="24">[3]OSNOVA!#REF!</definedName>
    <definedName name="FR" localSheetId="11">[3]OSNOVA!#REF!</definedName>
    <definedName name="FR" localSheetId="22">[3]OSNOVA!#REF!</definedName>
    <definedName name="FR" localSheetId="5">[3]OSNOVA!#REF!</definedName>
    <definedName name="FR" localSheetId="10">[3]OSNOVA!#REF!</definedName>
    <definedName name="FR" localSheetId="9">[3]OSNOVA!#REF!</definedName>
    <definedName name="FR" localSheetId="20">[3]OSNOVA!#REF!</definedName>
    <definedName name="FR" localSheetId="13">[3]OSNOVA!#REF!</definedName>
    <definedName name="FR" localSheetId="25">[3]OSNOVA!#REF!</definedName>
    <definedName name="FR">[3]OSNOVA!#REF!</definedName>
    <definedName name="FRC">[2]OSNOVA!$B$38</definedName>
    <definedName name="investicija" localSheetId="19">#REF!</definedName>
    <definedName name="investicija" localSheetId="7">#REF!</definedName>
    <definedName name="investicija" localSheetId="8">#REF!</definedName>
    <definedName name="investicija" localSheetId="3">#REF!</definedName>
    <definedName name="investicija" localSheetId="15">#REF!</definedName>
    <definedName name="investicija" localSheetId="21">#REF!</definedName>
    <definedName name="investicija" localSheetId="12">#REF!</definedName>
    <definedName name="investicija" localSheetId="23">#REF!</definedName>
    <definedName name="investicija" localSheetId="6">#REF!</definedName>
    <definedName name="investicija" localSheetId="17">#REF!</definedName>
    <definedName name="investicija" localSheetId="18">#REF!</definedName>
    <definedName name="investicija" localSheetId="16">#REF!</definedName>
    <definedName name="investicija" localSheetId="4">#REF!</definedName>
    <definedName name="investicija" localSheetId="24">#REF!</definedName>
    <definedName name="investicija" localSheetId="11">#REF!</definedName>
    <definedName name="investicija" localSheetId="22">#REF!</definedName>
    <definedName name="investicija" localSheetId="5">#REF!</definedName>
    <definedName name="investicija" localSheetId="10">#REF!</definedName>
    <definedName name="investicija" localSheetId="9">#REF!</definedName>
    <definedName name="investicija" localSheetId="20">#REF!</definedName>
    <definedName name="investicija" localSheetId="13">#REF!</definedName>
    <definedName name="investicija" localSheetId="25">#REF!</definedName>
    <definedName name="investicija">#REF!</definedName>
    <definedName name="izkop">#REF!</definedName>
    <definedName name="Izm_11.005">#REF!</definedName>
    <definedName name="Izm_11.006">#REF!</definedName>
    <definedName name="Izm_11.007">#REF!</definedName>
    <definedName name="Izm_11.009">#REF!</definedName>
    <definedName name="OBJEKT">[3]OSNOVA!$B$35</definedName>
    <definedName name="obsip">#REF!</definedName>
    <definedName name="OZN">[3]OSNOVA!$B$33</definedName>
    <definedName name="_xlnm.Print_Area" localSheetId="19">AP!$B$1:$H$135</definedName>
    <definedName name="_xlnm.Print_Area" localSheetId="7">'AP-1'!$B$1:$H$126</definedName>
    <definedName name="_xlnm.Print_Area" localSheetId="8">'AP-2'!$B$1:$H$127</definedName>
    <definedName name="_xlnm.Print_Area" localSheetId="3">'CESTA-1'!$B$1:$H$261</definedName>
    <definedName name="_xlnm.Print_Area" localSheetId="15">'CESTA-2'!$B$1:$H$204</definedName>
    <definedName name="_xlnm.Print_Area" localSheetId="21">'DEVIACIJA MOSTU'!$B$1:$H$88</definedName>
    <definedName name="_xlnm.Print_Area" localSheetId="12">'ELEKTRO KANALIZACIJA'!$B$1:$H$93</definedName>
    <definedName name="_xlnm.Print_Area" localSheetId="23">'ELEKTRO KANALIZACIJA - 2'!$B$1:$H$71</definedName>
    <definedName name="_xlnm.Print_Area" localSheetId="6">'HODNIK ZA PEŠCE'!$B$1:$H$121</definedName>
    <definedName name="_xlnm.Print_Area" localSheetId="17">'HODNIK ZA PEŠCE-2'!$B$1:$H$111</definedName>
    <definedName name="_xlnm.Print_Area" localSheetId="18">KOLESARSKA!$B$1:$H$94</definedName>
    <definedName name="_xlnm.Print_Area" localSheetId="16">'MOST ČEZ BISTRICO'!$B$1:$H$148</definedName>
    <definedName name="_xlnm.Print_Area" localSheetId="4">'MOST ČEZ PERILŠČICO'!$B$1:$H$168</definedName>
    <definedName name="_xlnm.Print_Area" localSheetId="1">Opomba!$B$1:$G$50</definedName>
    <definedName name="_xlnm.Print_Area" localSheetId="24">'PRESTAVITEV DROGA'!$B$1:$H$56</definedName>
    <definedName name="_xlnm.Print_Area" localSheetId="11">RAZSVETLJAVA!$B$1:$H$127</definedName>
    <definedName name="_xlnm.Print_Area" localSheetId="22">'RAZSVETLJAVA - 2'!$B$1:$H$103</definedName>
    <definedName name="_xlnm.Print_Area" localSheetId="0">REK!$B$1:$E$20</definedName>
    <definedName name="_xlnm.Print_Area" localSheetId="2">'REK ETAPA-1'!$B$1:$E$31</definedName>
    <definedName name="_xlnm.Print_Area" localSheetId="14">'REK ETAPA-2'!$B$1:$E$31</definedName>
    <definedName name="_xlnm.Print_Area" localSheetId="5">'SKATLASTI PREPUST'!$B$1:$H$141</definedName>
    <definedName name="_xlnm.Print_Area" localSheetId="10">STRUGA!$B$1:$H$59</definedName>
    <definedName name="_xlnm.Print_Area" localSheetId="9">'STRUGA PERILŠČICA'!$B$1:$H$49</definedName>
    <definedName name="_xlnm.Print_Area" localSheetId="20">'STRUGA-POTOKA'!$B$1:$H$79</definedName>
    <definedName name="_xlnm.Print_Area" localSheetId="13">VODOVOD!$B$1:$H$47</definedName>
    <definedName name="_xlnm.Print_Area" localSheetId="25">'VODOVOD - 2'!$B$1:$H$47</definedName>
    <definedName name="posteljica">#REF!</definedName>
    <definedName name="POV">#REF!</definedName>
    <definedName name="površina">#REF!</definedName>
    <definedName name="pripravljalna">#REF!</definedName>
    <definedName name="q" localSheetId="19">#REF!</definedName>
    <definedName name="q" localSheetId="7">#REF!</definedName>
    <definedName name="q" localSheetId="8">#REF!</definedName>
    <definedName name="q" localSheetId="3">#REF!</definedName>
    <definedName name="q" localSheetId="15">#REF!</definedName>
    <definedName name="q" localSheetId="21">#REF!</definedName>
    <definedName name="q" localSheetId="12">#REF!</definedName>
    <definedName name="q" localSheetId="23">#REF!</definedName>
    <definedName name="q" localSheetId="6">#REF!</definedName>
    <definedName name="q" localSheetId="17">#REF!</definedName>
    <definedName name="q" localSheetId="18">#REF!</definedName>
    <definedName name="q" localSheetId="16">#REF!</definedName>
    <definedName name="q" localSheetId="4">#REF!</definedName>
    <definedName name="q" localSheetId="24">#REF!</definedName>
    <definedName name="q" localSheetId="11">#REF!</definedName>
    <definedName name="q" localSheetId="22">#REF!</definedName>
    <definedName name="q" localSheetId="5">#REF!</definedName>
    <definedName name="q" localSheetId="10">#REF!</definedName>
    <definedName name="q" localSheetId="9">#REF!</definedName>
    <definedName name="q" localSheetId="20">#REF!</definedName>
    <definedName name="q" localSheetId="13">#REF!</definedName>
    <definedName name="q" localSheetId="25">#REF!</definedName>
    <definedName name="q">#REF!</definedName>
    <definedName name="razd">#REF!</definedName>
    <definedName name="razdalja">#REF!</definedName>
    <definedName name="Reviz" localSheetId="19">[3]OSNOVA!#REF!</definedName>
    <definedName name="Reviz" localSheetId="7">[3]OSNOVA!#REF!</definedName>
    <definedName name="Reviz" localSheetId="8">[3]OSNOVA!#REF!</definedName>
    <definedName name="Reviz" localSheetId="3">[3]OSNOVA!#REF!</definedName>
    <definedName name="Reviz" localSheetId="15">[3]OSNOVA!#REF!</definedName>
    <definedName name="Reviz" localSheetId="21">[3]OSNOVA!#REF!</definedName>
    <definedName name="Reviz" localSheetId="12">[3]OSNOVA!#REF!</definedName>
    <definedName name="Reviz" localSheetId="23">[3]OSNOVA!#REF!</definedName>
    <definedName name="Reviz" localSheetId="6">[3]OSNOVA!#REF!</definedName>
    <definedName name="Reviz" localSheetId="17">[3]OSNOVA!#REF!</definedName>
    <definedName name="Reviz" localSheetId="18">[3]OSNOVA!#REF!</definedName>
    <definedName name="Reviz" localSheetId="16">[3]OSNOVA!#REF!</definedName>
    <definedName name="Reviz" localSheetId="4">[3]OSNOVA!#REF!</definedName>
    <definedName name="Reviz" localSheetId="24">[3]OSNOVA!#REF!</definedName>
    <definedName name="Reviz" localSheetId="11">[3]OSNOVA!#REF!</definedName>
    <definedName name="Reviz" localSheetId="22">[3]OSNOVA!#REF!</definedName>
    <definedName name="Reviz" localSheetId="5">[3]OSNOVA!#REF!</definedName>
    <definedName name="Reviz" localSheetId="10">[3]OSNOVA!#REF!</definedName>
    <definedName name="Reviz" localSheetId="9">[3]OSNOVA!#REF!</definedName>
    <definedName name="Reviz" localSheetId="20">[3]OSNOVA!#REF!</definedName>
    <definedName name="Reviz" localSheetId="13">[3]OSNOVA!#REF!</definedName>
    <definedName name="Reviz" localSheetId="25">[3]OSNOVA!#REF!</definedName>
    <definedName name="Reviz">[3]OSNOVA!#REF!</definedName>
    <definedName name="rrr" localSheetId="19">#REF!</definedName>
    <definedName name="rrr" localSheetId="7">#REF!</definedName>
    <definedName name="rrr" localSheetId="8">#REF!</definedName>
    <definedName name="rrr" localSheetId="3">#REF!</definedName>
    <definedName name="rrr" localSheetId="15">#REF!</definedName>
    <definedName name="rrr" localSheetId="21">#REF!</definedName>
    <definedName name="rrr" localSheetId="12">#REF!</definedName>
    <definedName name="rrr" localSheetId="23">#REF!</definedName>
    <definedName name="rrr" localSheetId="6">#REF!</definedName>
    <definedName name="rrr" localSheetId="17">#REF!</definedName>
    <definedName name="rrr" localSheetId="18">#REF!</definedName>
    <definedName name="rrr" localSheetId="16">#REF!</definedName>
    <definedName name="rrr" localSheetId="4">#REF!</definedName>
    <definedName name="rrr" localSheetId="24">#REF!</definedName>
    <definedName name="rrr" localSheetId="11">#REF!</definedName>
    <definedName name="rrr" localSheetId="22">#REF!</definedName>
    <definedName name="rrr" localSheetId="5">#REF!</definedName>
    <definedName name="rrr" localSheetId="10">#REF!</definedName>
    <definedName name="rrr" localSheetId="9">#REF!</definedName>
    <definedName name="rrr" localSheetId="20">#REF!</definedName>
    <definedName name="rrr" localSheetId="13">#REF!</definedName>
    <definedName name="rrr" localSheetId="25">#REF!</definedName>
    <definedName name="rrr">#REF!</definedName>
    <definedName name="s" localSheetId="19">#REF!</definedName>
    <definedName name="s" localSheetId="7">#REF!</definedName>
    <definedName name="s" localSheetId="8">#REF!</definedName>
    <definedName name="s" localSheetId="3">#REF!</definedName>
    <definedName name="s" localSheetId="15">#REF!</definedName>
    <definedName name="s" localSheetId="21">#REF!</definedName>
    <definedName name="s" localSheetId="12">#REF!</definedName>
    <definedName name="s" localSheetId="23">#REF!</definedName>
    <definedName name="s" localSheetId="6">#REF!</definedName>
    <definedName name="s" localSheetId="17">#REF!</definedName>
    <definedName name="s" localSheetId="18">#REF!</definedName>
    <definedName name="s" localSheetId="16">#REF!</definedName>
    <definedName name="s" localSheetId="4">#REF!</definedName>
    <definedName name="s" localSheetId="24">#REF!</definedName>
    <definedName name="s" localSheetId="11">#REF!</definedName>
    <definedName name="s" localSheetId="22">#REF!</definedName>
    <definedName name="s" localSheetId="5">#REF!</definedName>
    <definedName name="s" localSheetId="10">#REF!</definedName>
    <definedName name="s" localSheetId="9">#REF!</definedName>
    <definedName name="s" localSheetId="20">#REF!</definedName>
    <definedName name="s" localSheetId="13">#REF!</definedName>
    <definedName name="s" localSheetId="25">#REF!</definedName>
    <definedName name="s">#REF!</definedName>
    <definedName name="s_Prip_del">#REF!</definedName>
    <definedName name="SK_GRADBENA">[1]Popisi!$F$614</definedName>
    <definedName name="sk_IZOLACIJA" localSheetId="19">#REF!</definedName>
    <definedName name="sk_IZOLACIJA" localSheetId="7">#REF!</definedName>
    <definedName name="sk_IZOLACIJA" localSheetId="8">#REF!</definedName>
    <definedName name="sk_IZOLACIJA" localSheetId="3">#REF!</definedName>
    <definedName name="sk_IZOLACIJA" localSheetId="15">#REF!</definedName>
    <definedName name="sk_IZOLACIJA" localSheetId="21">#REF!</definedName>
    <definedName name="sk_IZOLACIJA" localSheetId="12">#REF!</definedName>
    <definedName name="sk_IZOLACIJA" localSheetId="23">#REF!</definedName>
    <definedName name="sk_IZOLACIJA" localSheetId="6">#REF!</definedName>
    <definedName name="sk_IZOLACIJA" localSheetId="17">#REF!</definedName>
    <definedName name="sk_IZOLACIJA" localSheetId="18">#REF!</definedName>
    <definedName name="sk_IZOLACIJA" localSheetId="16">#REF!</definedName>
    <definedName name="sk_IZOLACIJA" localSheetId="4">#REF!</definedName>
    <definedName name="sk_IZOLACIJA" localSheetId="24">#REF!</definedName>
    <definedName name="sk_IZOLACIJA" localSheetId="11">#REF!</definedName>
    <definedName name="sk_IZOLACIJA" localSheetId="22">#REF!</definedName>
    <definedName name="sk_IZOLACIJA" localSheetId="5">#REF!</definedName>
    <definedName name="sk_IZOLACIJA" localSheetId="10">#REF!</definedName>
    <definedName name="sk_IZOLACIJA" localSheetId="9">#REF!</definedName>
    <definedName name="sk_IZOLACIJA" localSheetId="20">#REF!</definedName>
    <definedName name="sk_IZOLACIJA" localSheetId="13">#REF!</definedName>
    <definedName name="sk_IZOLACIJA" localSheetId="25">#REF!</definedName>
    <definedName name="sk_IZOLACIJA">#REF!</definedName>
    <definedName name="SK_ODVODNJAVANJE">[1]Popisi!$F$364</definedName>
    <definedName name="SK_OPREMA" localSheetId="19">#REF!</definedName>
    <definedName name="SK_OPREMA" localSheetId="7">#REF!</definedName>
    <definedName name="SK_OPREMA" localSheetId="8">#REF!</definedName>
    <definedName name="SK_OPREMA" localSheetId="3">#REF!</definedName>
    <definedName name="SK_OPREMA" localSheetId="15">#REF!</definedName>
    <definedName name="SK_OPREMA" localSheetId="21">#REF!</definedName>
    <definedName name="SK_OPREMA" localSheetId="12">#REF!</definedName>
    <definedName name="SK_OPREMA" localSheetId="23">#REF!</definedName>
    <definedName name="SK_OPREMA" localSheetId="6">#REF!</definedName>
    <definedName name="SK_OPREMA" localSheetId="17">#REF!</definedName>
    <definedName name="SK_OPREMA" localSheetId="18">#REF!</definedName>
    <definedName name="SK_OPREMA" localSheetId="16">#REF!</definedName>
    <definedName name="SK_OPREMA" localSheetId="4">#REF!</definedName>
    <definedName name="SK_OPREMA" localSheetId="24">#REF!</definedName>
    <definedName name="SK_OPREMA" localSheetId="11">#REF!</definedName>
    <definedName name="SK_OPREMA" localSheetId="22">#REF!</definedName>
    <definedName name="SK_OPREMA" localSheetId="5">#REF!</definedName>
    <definedName name="SK_OPREMA" localSheetId="10">#REF!</definedName>
    <definedName name="SK_OPREMA" localSheetId="9">#REF!</definedName>
    <definedName name="SK_OPREMA" localSheetId="20">#REF!</definedName>
    <definedName name="SK_OPREMA" localSheetId="13">#REF!</definedName>
    <definedName name="SK_OPREMA" localSheetId="25">#REF!</definedName>
    <definedName name="SK_OPREMA">#REF!</definedName>
    <definedName name="SK_PLESKARSKA" localSheetId="19">#REF!</definedName>
    <definedName name="SK_PLESKARSKA" localSheetId="7">#REF!</definedName>
    <definedName name="SK_PLESKARSKA" localSheetId="8">#REF!</definedName>
    <definedName name="SK_PLESKARSKA" localSheetId="3">#REF!</definedName>
    <definedName name="SK_PLESKARSKA" localSheetId="15">#REF!</definedName>
    <definedName name="SK_PLESKARSKA" localSheetId="21">#REF!</definedName>
    <definedName name="SK_PLESKARSKA" localSheetId="12">#REF!</definedName>
    <definedName name="SK_PLESKARSKA" localSheetId="23">#REF!</definedName>
    <definedName name="SK_PLESKARSKA" localSheetId="6">#REF!</definedName>
    <definedName name="SK_PLESKARSKA" localSheetId="17">#REF!</definedName>
    <definedName name="SK_PLESKARSKA" localSheetId="18">#REF!</definedName>
    <definedName name="SK_PLESKARSKA" localSheetId="16">#REF!</definedName>
    <definedName name="SK_PLESKARSKA" localSheetId="4">#REF!</definedName>
    <definedName name="SK_PLESKARSKA" localSheetId="24">#REF!</definedName>
    <definedName name="SK_PLESKARSKA" localSheetId="11">#REF!</definedName>
    <definedName name="SK_PLESKARSKA" localSheetId="22">#REF!</definedName>
    <definedName name="SK_PLESKARSKA" localSheetId="5">#REF!</definedName>
    <definedName name="SK_PLESKARSKA" localSheetId="10">#REF!</definedName>
    <definedName name="SK_PLESKARSKA" localSheetId="9">#REF!</definedName>
    <definedName name="SK_PLESKARSKA" localSheetId="20">#REF!</definedName>
    <definedName name="SK_PLESKARSKA" localSheetId="13">#REF!</definedName>
    <definedName name="SK_PLESKARSKA" localSheetId="25">#REF!</definedName>
    <definedName name="SK_PLESKARSKA">#REF!</definedName>
    <definedName name="SK_PRIPRAVA">[1]Popisi!$F$201</definedName>
    <definedName name="SK_R" localSheetId="19">#REF!</definedName>
    <definedName name="SK_R" localSheetId="7">#REF!</definedName>
    <definedName name="SK_R" localSheetId="8">#REF!</definedName>
    <definedName name="SK_R" localSheetId="3">#REF!</definedName>
    <definedName name="SK_R" localSheetId="15">#REF!</definedName>
    <definedName name="SK_R" localSheetId="21">#REF!</definedName>
    <definedName name="SK_R" localSheetId="12">#REF!</definedName>
    <definedName name="SK_R" localSheetId="23">#REF!</definedName>
    <definedName name="SK_R" localSheetId="6">#REF!</definedName>
    <definedName name="SK_R" localSheetId="17">#REF!</definedName>
    <definedName name="SK_R" localSheetId="18">#REF!</definedName>
    <definedName name="SK_R" localSheetId="16">#REF!</definedName>
    <definedName name="SK_R" localSheetId="4">#REF!</definedName>
    <definedName name="SK_R" localSheetId="24">#REF!</definedName>
    <definedName name="SK_R" localSheetId="11">#REF!</definedName>
    <definedName name="SK_R" localSheetId="22">#REF!</definedName>
    <definedName name="SK_R" localSheetId="5">#REF!</definedName>
    <definedName name="SK_R" localSheetId="10">#REF!</definedName>
    <definedName name="SK_R" localSheetId="9">#REF!</definedName>
    <definedName name="SK_R" localSheetId="20">#REF!</definedName>
    <definedName name="SK_R" localSheetId="13">#REF!</definedName>
    <definedName name="SK_R" localSheetId="25">#REF!</definedName>
    <definedName name="SK_R">#REF!</definedName>
    <definedName name="SK_RAZNO" localSheetId="19">#REF!</definedName>
    <definedName name="SK_RAZNO" localSheetId="7">#REF!</definedName>
    <definedName name="SK_RAZNO" localSheetId="8">#REF!</definedName>
    <definedName name="SK_RAZNO" localSheetId="3">#REF!</definedName>
    <definedName name="SK_RAZNO" localSheetId="15">#REF!</definedName>
    <definedName name="SK_RAZNO" localSheetId="21">#REF!</definedName>
    <definedName name="SK_RAZNO" localSheetId="12">#REF!</definedName>
    <definedName name="SK_RAZNO" localSheetId="23">#REF!</definedName>
    <definedName name="SK_RAZNO" localSheetId="6">#REF!</definedName>
    <definedName name="SK_RAZNO" localSheetId="17">#REF!</definedName>
    <definedName name="SK_RAZNO" localSheetId="18">#REF!</definedName>
    <definedName name="SK_RAZNO" localSheetId="16">#REF!</definedName>
    <definedName name="SK_RAZNO" localSheetId="4">#REF!</definedName>
    <definedName name="SK_RAZNO" localSheetId="24">#REF!</definedName>
    <definedName name="SK_RAZNO" localSheetId="11">#REF!</definedName>
    <definedName name="SK_RAZNO" localSheetId="22">#REF!</definedName>
    <definedName name="SK_RAZNO" localSheetId="5">#REF!</definedName>
    <definedName name="SK_RAZNO" localSheetId="10">#REF!</definedName>
    <definedName name="SK_RAZNO" localSheetId="9">#REF!</definedName>
    <definedName name="SK_RAZNO" localSheetId="20">#REF!</definedName>
    <definedName name="SK_RAZNO" localSheetId="13">#REF!</definedName>
    <definedName name="SK_RAZNO" localSheetId="25">#REF!</definedName>
    <definedName name="SK_RAZNO">#REF!</definedName>
    <definedName name="sk_sanacija" localSheetId="19">#REF!</definedName>
    <definedName name="sk_sanacija" localSheetId="7">#REF!</definedName>
    <definedName name="sk_sanacija" localSheetId="8">#REF!</definedName>
    <definedName name="sk_sanacija" localSheetId="3">#REF!</definedName>
    <definedName name="sk_sanacija" localSheetId="15">#REF!</definedName>
    <definedName name="sk_sanacija" localSheetId="21">#REF!</definedName>
    <definedName name="sk_sanacija" localSheetId="12">#REF!</definedName>
    <definedName name="sk_sanacija" localSheetId="23">#REF!</definedName>
    <definedName name="sk_sanacija" localSheetId="6">#REF!</definedName>
    <definedName name="sk_sanacija" localSheetId="17">#REF!</definedName>
    <definedName name="sk_sanacija" localSheetId="18">#REF!</definedName>
    <definedName name="sk_sanacija" localSheetId="16">#REF!</definedName>
    <definedName name="sk_sanacija" localSheetId="4">#REF!</definedName>
    <definedName name="sk_sanacija" localSheetId="24">#REF!</definedName>
    <definedName name="sk_sanacija" localSheetId="11">#REF!</definedName>
    <definedName name="sk_sanacija" localSheetId="22">#REF!</definedName>
    <definedName name="sk_sanacija" localSheetId="5">#REF!</definedName>
    <definedName name="sk_sanacija" localSheetId="10">#REF!</definedName>
    <definedName name="sk_sanacija" localSheetId="9">#REF!</definedName>
    <definedName name="sk_sanacija" localSheetId="20">#REF!</definedName>
    <definedName name="sk_sanacija" localSheetId="13">#REF!</definedName>
    <definedName name="sk_sanacija" localSheetId="25">#REF!</definedName>
    <definedName name="sk_sanacija">#REF!</definedName>
    <definedName name="SK_TUJE">[1]Popisi!$F$692</definedName>
    <definedName name="sk_VOZISCNE" localSheetId="19">#REF!</definedName>
    <definedName name="sk_VOZISCNE" localSheetId="7">#REF!</definedName>
    <definedName name="sk_VOZISCNE" localSheetId="8">#REF!</definedName>
    <definedName name="sk_VOZISCNE" localSheetId="3">#REF!</definedName>
    <definedName name="sk_VOZISCNE" localSheetId="15">#REF!</definedName>
    <definedName name="sk_VOZISCNE" localSheetId="21">#REF!</definedName>
    <definedName name="sk_VOZISCNE" localSheetId="12">#REF!</definedName>
    <definedName name="sk_VOZISCNE" localSheetId="23">#REF!</definedName>
    <definedName name="sk_VOZISCNE" localSheetId="6">#REF!</definedName>
    <definedName name="sk_VOZISCNE" localSheetId="17">#REF!</definedName>
    <definedName name="sk_VOZISCNE" localSheetId="18">#REF!</definedName>
    <definedName name="sk_VOZISCNE" localSheetId="16">#REF!</definedName>
    <definedName name="sk_VOZISCNE" localSheetId="4">#REF!</definedName>
    <definedName name="sk_VOZISCNE" localSheetId="24">#REF!</definedName>
    <definedName name="sk_VOZISCNE" localSheetId="11">#REF!</definedName>
    <definedName name="sk_VOZISCNE" localSheetId="22">#REF!</definedName>
    <definedName name="sk_VOZISCNE" localSheetId="5">#REF!</definedName>
    <definedName name="sk_VOZISCNE" localSheetId="10">#REF!</definedName>
    <definedName name="sk_VOZISCNE" localSheetId="9">#REF!</definedName>
    <definedName name="sk_VOZISCNE" localSheetId="20">#REF!</definedName>
    <definedName name="sk_VOZISCNE" localSheetId="13">#REF!</definedName>
    <definedName name="sk_VOZISCNE" localSheetId="25">#REF!</definedName>
    <definedName name="sk_VOZISCNE">#REF!</definedName>
    <definedName name="sk_VOZIŠČNE">[1]Popisi!$F$324</definedName>
    <definedName name="SK_ZEMELJSKA">[1]Popisi!$F$282</definedName>
    <definedName name="sk_ZIDARSKA" localSheetId="19">#REF!</definedName>
    <definedName name="sk_ZIDARSKA" localSheetId="7">#REF!</definedName>
    <definedName name="sk_ZIDARSKA" localSheetId="8">#REF!</definedName>
    <definedName name="sk_ZIDARSKA" localSheetId="3">#REF!</definedName>
    <definedName name="sk_ZIDARSKA" localSheetId="15">#REF!</definedName>
    <definedName name="sk_ZIDARSKA" localSheetId="21">#REF!</definedName>
    <definedName name="sk_ZIDARSKA" localSheetId="12">#REF!</definedName>
    <definedName name="sk_ZIDARSKA" localSheetId="23">#REF!</definedName>
    <definedName name="sk_ZIDARSKA" localSheetId="6">#REF!</definedName>
    <definedName name="sk_ZIDARSKA" localSheetId="17">#REF!</definedName>
    <definedName name="sk_ZIDARSKA" localSheetId="18">#REF!</definedName>
    <definedName name="sk_ZIDARSKA" localSheetId="16">#REF!</definedName>
    <definedName name="sk_ZIDARSKA" localSheetId="4">#REF!</definedName>
    <definedName name="sk_ZIDARSKA" localSheetId="24">#REF!</definedName>
    <definedName name="sk_ZIDARSKA" localSheetId="11">#REF!</definedName>
    <definedName name="sk_ZIDARSKA" localSheetId="22">#REF!</definedName>
    <definedName name="sk_ZIDARSKA" localSheetId="5">#REF!</definedName>
    <definedName name="sk_ZIDARSKA" localSheetId="10">#REF!</definedName>
    <definedName name="sk_ZIDARSKA" localSheetId="9">#REF!</definedName>
    <definedName name="sk_ZIDARSKA" localSheetId="20">#REF!</definedName>
    <definedName name="sk_ZIDARSKA" localSheetId="13">#REF!</definedName>
    <definedName name="sk_ZIDARSKA" localSheetId="25">#REF!</definedName>
    <definedName name="sk_ZIDARSKA">#REF!</definedName>
    <definedName name="skA">'[5]STRUŠKA II'!$H$27</definedName>
    <definedName name="stmape" localSheetId="19">[3]OSNOVA!#REF!</definedName>
    <definedName name="stmape" localSheetId="7">[3]OSNOVA!#REF!</definedName>
    <definedName name="stmape" localSheetId="8">[3]OSNOVA!#REF!</definedName>
    <definedName name="stmape" localSheetId="3">[3]OSNOVA!#REF!</definedName>
    <definedName name="stmape" localSheetId="15">[3]OSNOVA!#REF!</definedName>
    <definedName name="stmape" localSheetId="21">[3]OSNOVA!#REF!</definedName>
    <definedName name="stmape" localSheetId="12">[3]OSNOVA!#REF!</definedName>
    <definedName name="stmape" localSheetId="23">[3]OSNOVA!#REF!</definedName>
    <definedName name="stmape" localSheetId="6">[3]OSNOVA!#REF!</definedName>
    <definedName name="stmape" localSheetId="17">[3]OSNOVA!#REF!</definedName>
    <definedName name="stmape" localSheetId="18">[3]OSNOVA!#REF!</definedName>
    <definedName name="stmape" localSheetId="16">[3]OSNOVA!#REF!</definedName>
    <definedName name="stmape" localSheetId="4">[3]OSNOVA!#REF!</definedName>
    <definedName name="stmape" localSheetId="24">[3]OSNOVA!#REF!</definedName>
    <definedName name="stmape" localSheetId="11">[3]OSNOVA!#REF!</definedName>
    <definedName name="stmape" localSheetId="22">[3]OSNOVA!#REF!</definedName>
    <definedName name="stmape" localSheetId="5">[3]OSNOVA!#REF!</definedName>
    <definedName name="stmape" localSheetId="10">[3]OSNOVA!#REF!</definedName>
    <definedName name="stmape" localSheetId="9">[3]OSNOVA!#REF!</definedName>
    <definedName name="stmape" localSheetId="20">[3]OSNOVA!#REF!</definedName>
    <definedName name="stmape" localSheetId="13">[3]OSNOVA!#REF!</definedName>
    <definedName name="stmape" localSheetId="25">[3]OSNOVA!#REF!</definedName>
    <definedName name="stmape">[3]OSNOVA!#REF!</definedName>
    <definedName name="stnac" localSheetId="19">[3]OSNOVA!#REF!</definedName>
    <definedName name="stnac" localSheetId="7">[3]OSNOVA!#REF!</definedName>
    <definedName name="stnac" localSheetId="8">[3]OSNOVA!#REF!</definedName>
    <definedName name="stnac" localSheetId="3">[3]OSNOVA!#REF!</definedName>
    <definedName name="stnac" localSheetId="15">[3]OSNOVA!#REF!</definedName>
    <definedName name="stnac" localSheetId="21">[3]OSNOVA!#REF!</definedName>
    <definedName name="stnac" localSheetId="12">[3]OSNOVA!#REF!</definedName>
    <definedName name="stnac" localSheetId="23">[3]OSNOVA!#REF!</definedName>
    <definedName name="stnac" localSheetId="6">[3]OSNOVA!#REF!</definedName>
    <definedName name="stnac" localSheetId="17">[3]OSNOVA!#REF!</definedName>
    <definedName name="stnac" localSheetId="18">[3]OSNOVA!#REF!</definedName>
    <definedName name="stnac" localSheetId="16">[3]OSNOVA!#REF!</definedName>
    <definedName name="stnac" localSheetId="4">[3]OSNOVA!#REF!</definedName>
    <definedName name="stnac" localSheetId="24">[3]OSNOVA!#REF!</definedName>
    <definedName name="stnac" localSheetId="11">[3]OSNOVA!#REF!</definedName>
    <definedName name="stnac" localSheetId="22">[3]OSNOVA!#REF!</definedName>
    <definedName name="stnac" localSheetId="5">[3]OSNOVA!#REF!</definedName>
    <definedName name="stnac" localSheetId="10">[3]OSNOVA!#REF!</definedName>
    <definedName name="stnac" localSheetId="9">[3]OSNOVA!#REF!</definedName>
    <definedName name="stnac" localSheetId="20">[3]OSNOVA!#REF!</definedName>
    <definedName name="stnac" localSheetId="13">[3]OSNOVA!#REF!</definedName>
    <definedName name="stnac" localSheetId="25">[3]OSNOVA!#REF!</definedName>
    <definedName name="stnac">[3]OSNOVA!#REF!</definedName>
    <definedName name="stpro" localSheetId="19">[3]OSNOVA!#REF!</definedName>
    <definedName name="stpro" localSheetId="7">[3]OSNOVA!#REF!</definedName>
    <definedName name="stpro" localSheetId="8">[3]OSNOVA!#REF!</definedName>
    <definedName name="stpro" localSheetId="3">[3]OSNOVA!#REF!</definedName>
    <definedName name="stpro" localSheetId="15">[3]OSNOVA!#REF!</definedName>
    <definedName name="stpro" localSheetId="21">[3]OSNOVA!#REF!</definedName>
    <definedName name="stpro" localSheetId="12">[3]OSNOVA!#REF!</definedName>
    <definedName name="stpro" localSheetId="23">[3]OSNOVA!#REF!</definedName>
    <definedName name="stpro" localSheetId="6">[3]OSNOVA!#REF!</definedName>
    <definedName name="stpro" localSheetId="17">[3]OSNOVA!#REF!</definedName>
    <definedName name="stpro" localSheetId="18">[3]OSNOVA!#REF!</definedName>
    <definedName name="stpro" localSheetId="16">[3]OSNOVA!#REF!</definedName>
    <definedName name="stpro" localSheetId="4">[3]OSNOVA!#REF!</definedName>
    <definedName name="stpro" localSheetId="24">[3]OSNOVA!#REF!</definedName>
    <definedName name="stpro" localSheetId="11">[3]OSNOVA!#REF!</definedName>
    <definedName name="stpro" localSheetId="22">[3]OSNOVA!#REF!</definedName>
    <definedName name="stpro" localSheetId="5">[3]OSNOVA!#REF!</definedName>
    <definedName name="stpro" localSheetId="10">[3]OSNOVA!#REF!</definedName>
    <definedName name="stpro" localSheetId="9">[3]OSNOVA!#REF!</definedName>
    <definedName name="stpro" localSheetId="20">[3]OSNOVA!#REF!</definedName>
    <definedName name="stpro" localSheetId="13">[3]OSNOVA!#REF!</definedName>
    <definedName name="stpro" localSheetId="25">[3]OSNOVA!#REF!</definedName>
    <definedName name="stpro">[3]OSNOVA!#REF!</definedName>
    <definedName name="SU_MONTDELA">#REF!</definedName>
    <definedName name="SU_NABAVAMAT">#REF!</definedName>
    <definedName name="SU_ZEMDELA">#REF!</definedName>
    <definedName name="Sub_11">#REF!</definedName>
    <definedName name="Sub_12">#REF!</definedName>
    <definedName name="š">#REF!</definedName>
    <definedName name="tampon">#REF!</definedName>
    <definedName name="TecEURO">[4]osnova!$B$12</definedName>
    <definedName name="_xlnm.Print_Titles" localSheetId="19">AP!$22:$23</definedName>
    <definedName name="_xlnm.Print_Titles" localSheetId="7">'AP-1'!$22:$23</definedName>
    <definedName name="_xlnm.Print_Titles" localSheetId="8">'AP-2'!$22:$23</definedName>
    <definedName name="_xlnm.Print_Titles" localSheetId="3">'CESTA-1'!$22:$23</definedName>
    <definedName name="_xlnm.Print_Titles" localSheetId="15">'CESTA-2'!$20:$21</definedName>
    <definedName name="_xlnm.Print_Titles" localSheetId="21">'DEVIACIJA MOSTU'!$18:$19</definedName>
    <definedName name="_xlnm.Print_Titles" localSheetId="12">'ELEKTRO KANALIZACIJA'!$20:$21</definedName>
    <definedName name="_xlnm.Print_Titles" localSheetId="23">'ELEKTRO KANALIZACIJA - 2'!$18:$19</definedName>
    <definedName name="_xlnm.Print_Titles" localSheetId="6">'HODNIK ZA PEŠCE'!$18:$19</definedName>
    <definedName name="_xlnm.Print_Titles" localSheetId="17">'HODNIK ZA PEŠCE-2'!$18:$19</definedName>
    <definedName name="_xlnm.Print_Titles" localSheetId="18">KOLESARSKA!$18:$19</definedName>
    <definedName name="_xlnm.Print_Titles" localSheetId="16">'MOST ČEZ BISTRICO'!$18:$19</definedName>
    <definedName name="_xlnm.Print_Titles" localSheetId="4">'MOST ČEZ PERILŠČICO'!$20:$21</definedName>
    <definedName name="_xlnm.Print_Titles" localSheetId="24">'PRESTAVITEV DROGA'!$18:$18</definedName>
    <definedName name="_xlnm.Print_Titles" localSheetId="11">RAZSVETLJAVA!$20:$21</definedName>
    <definedName name="_xlnm.Print_Titles" localSheetId="22">'RAZSVETLJAVA - 2'!$20:$21</definedName>
    <definedName name="_xlnm.Print_Titles" localSheetId="5">'SKATLASTI PREPUST'!$18:$19</definedName>
    <definedName name="_xlnm.Print_Titles" localSheetId="10">STRUGA!$16:$17</definedName>
    <definedName name="_xlnm.Print_Titles" localSheetId="9">'STRUGA PERILŠČICA'!$16:$17</definedName>
    <definedName name="_xlnm.Print_Titles" localSheetId="20">'STRUGA-POTOKA'!$16:$17</definedName>
    <definedName name="_xlnm.Print_Titles" localSheetId="13">VODOVOD!$14:$15</definedName>
    <definedName name="_xlnm.Print_Titles" localSheetId="25">'VODOVOD - 2'!$14:$15</definedName>
    <definedName name="tocka" localSheetId="19">[3]OSNOVA!#REF!</definedName>
    <definedName name="tocka" localSheetId="7">[3]OSNOVA!#REF!</definedName>
    <definedName name="tocka" localSheetId="8">[3]OSNOVA!#REF!</definedName>
    <definedName name="tocka" localSheetId="3">[3]OSNOVA!#REF!</definedName>
    <definedName name="tocka" localSheetId="15">[3]OSNOVA!#REF!</definedName>
    <definedName name="tocka" localSheetId="21">[3]OSNOVA!#REF!</definedName>
    <definedName name="tocka" localSheetId="12">[3]OSNOVA!#REF!</definedName>
    <definedName name="tocka" localSheetId="23">[3]OSNOVA!#REF!</definedName>
    <definedName name="tocka" localSheetId="6">[3]OSNOVA!#REF!</definedName>
    <definedName name="tocka" localSheetId="17">[3]OSNOVA!#REF!</definedName>
    <definedName name="tocka" localSheetId="18">[3]OSNOVA!#REF!</definedName>
    <definedName name="tocka" localSheetId="16">[3]OSNOVA!#REF!</definedName>
    <definedName name="tocka" localSheetId="4">[3]OSNOVA!#REF!</definedName>
    <definedName name="tocka" localSheetId="24">[3]OSNOVA!#REF!</definedName>
    <definedName name="tocka" localSheetId="11">[3]OSNOVA!#REF!</definedName>
    <definedName name="tocka" localSheetId="22">[3]OSNOVA!#REF!</definedName>
    <definedName name="tocka" localSheetId="5">[3]OSNOVA!#REF!</definedName>
    <definedName name="tocka" localSheetId="10">[3]OSNOVA!#REF!</definedName>
    <definedName name="tocka" localSheetId="9">[3]OSNOVA!#REF!</definedName>
    <definedName name="tocka" localSheetId="20">[3]OSNOVA!#REF!</definedName>
    <definedName name="tocka" localSheetId="13">[3]OSNOVA!#REF!</definedName>
    <definedName name="tocka" localSheetId="25">[3]OSNOVA!#REF!</definedName>
    <definedName name="tocka">[3]OSNOVA!#REF!</definedName>
    <definedName name="volc">#REF!</definedName>
    <definedName name="volv">#REF!</definedName>
    <definedName name="wws">[6]OSNOVA!$B$38</definedName>
  </definedNames>
  <calcPr calcId="181029" fullPrecision="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1" i="48" l="1"/>
  <c r="G110" i="46"/>
  <c r="H83" i="61" l="1"/>
  <c r="H81" i="52"/>
  <c r="H28" i="8" l="1"/>
  <c r="H64" i="45" l="1"/>
  <c r="G20" i="6" l="1"/>
  <c r="F20" i="6"/>
  <c r="E20" i="6"/>
  <c r="D20" i="6"/>
  <c r="C19" i="6"/>
  <c r="C18" i="6"/>
  <c r="G14" i="6"/>
  <c r="F14" i="6"/>
  <c r="E14" i="6"/>
  <c r="D14" i="6"/>
  <c r="C13" i="6"/>
  <c r="C12" i="6"/>
  <c r="H43" i="64" l="1"/>
  <c r="H44" i="64"/>
  <c r="B27" i="32"/>
  <c r="B25" i="32"/>
  <c r="G46" i="64"/>
  <c r="H42" i="64"/>
  <c r="H41" i="64"/>
  <c r="H40" i="64"/>
  <c r="H39" i="64"/>
  <c r="H38" i="64"/>
  <c r="B38" i="64"/>
  <c r="G34" i="64"/>
  <c r="H32" i="64"/>
  <c r="H31" i="64"/>
  <c r="H30" i="64"/>
  <c r="H29" i="64"/>
  <c r="H28" i="64"/>
  <c r="H27" i="64"/>
  <c r="H26" i="64"/>
  <c r="B26" i="64"/>
  <c r="G22" i="64"/>
  <c r="H20" i="64"/>
  <c r="H22" i="64" s="1"/>
  <c r="B20" i="64"/>
  <c r="D8" i="64" s="1"/>
  <c r="D6" i="64"/>
  <c r="C1" i="64"/>
  <c r="B4" i="64" s="1"/>
  <c r="H40" i="63"/>
  <c r="H39" i="63"/>
  <c r="H38" i="63"/>
  <c r="H37" i="63"/>
  <c r="H36" i="63"/>
  <c r="G56" i="63"/>
  <c r="H54" i="63"/>
  <c r="H53" i="63"/>
  <c r="H52" i="63"/>
  <c r="B52" i="63"/>
  <c r="G48" i="63"/>
  <c r="H46" i="63"/>
  <c r="H48" i="63" s="1"/>
  <c r="B46" i="63"/>
  <c r="G42" i="63"/>
  <c r="H35" i="63"/>
  <c r="B35" i="63"/>
  <c r="B36" i="63" s="1"/>
  <c r="G31" i="63"/>
  <c r="H29" i="63"/>
  <c r="B29" i="63"/>
  <c r="G25" i="63"/>
  <c r="H23" i="63"/>
  <c r="H22" i="63"/>
  <c r="B22" i="63"/>
  <c r="D6" i="63"/>
  <c r="C1" i="63"/>
  <c r="B4" i="63" s="1"/>
  <c r="B23" i="32"/>
  <c r="B65" i="62"/>
  <c r="B66" i="62" s="1"/>
  <c r="B67" i="62" s="1"/>
  <c r="H65" i="62"/>
  <c r="H66" i="62"/>
  <c r="H67" i="62"/>
  <c r="H68" i="62"/>
  <c r="G70" i="62"/>
  <c r="H47" i="62"/>
  <c r="H46" i="62"/>
  <c r="H45" i="62"/>
  <c r="H27" i="62"/>
  <c r="H26" i="62"/>
  <c r="H25" i="62"/>
  <c r="G61" i="62"/>
  <c r="H59" i="62"/>
  <c r="B59" i="62"/>
  <c r="G55" i="62"/>
  <c r="H53" i="62"/>
  <c r="B53" i="62"/>
  <c r="G49" i="62"/>
  <c r="H44" i="62"/>
  <c r="H33" i="62"/>
  <c r="B33" i="62"/>
  <c r="B44" i="62" s="1"/>
  <c r="G29" i="62"/>
  <c r="H24" i="62"/>
  <c r="B24" i="62"/>
  <c r="B25" i="62" s="1"/>
  <c r="D6" i="62"/>
  <c r="C1" i="62"/>
  <c r="B4" i="62" s="1"/>
  <c r="H100" i="61"/>
  <c r="H99" i="61"/>
  <c r="H68" i="61"/>
  <c r="H77" i="61"/>
  <c r="H76" i="61"/>
  <c r="H75" i="61"/>
  <c r="H73" i="61"/>
  <c r="H72" i="61"/>
  <c r="H71" i="61"/>
  <c r="H69" i="61"/>
  <c r="H66" i="61"/>
  <c r="H65" i="61"/>
  <c r="H64" i="61"/>
  <c r="H63" i="61"/>
  <c r="H62" i="61"/>
  <c r="H61" i="61"/>
  <c r="H60" i="61"/>
  <c r="H59" i="61"/>
  <c r="H58" i="61"/>
  <c r="H57" i="61"/>
  <c r="H55" i="61"/>
  <c r="H48" i="61"/>
  <c r="H47" i="61"/>
  <c r="H46" i="61"/>
  <c r="H45" i="61"/>
  <c r="H26" i="61"/>
  <c r="H27" i="61"/>
  <c r="H28" i="61"/>
  <c r="B21" i="32"/>
  <c r="G102" i="61"/>
  <c r="H98" i="61"/>
  <c r="B98" i="61"/>
  <c r="B99" i="61" s="1"/>
  <c r="G94" i="61"/>
  <c r="H92" i="61"/>
  <c r="H91" i="61"/>
  <c r="H90" i="61"/>
  <c r="H89" i="61"/>
  <c r="B89" i="61"/>
  <c r="G85" i="61"/>
  <c r="B83" i="61"/>
  <c r="G79" i="61"/>
  <c r="H54" i="61"/>
  <c r="B54" i="61"/>
  <c r="B55" i="61" s="1"/>
  <c r="G50" i="61"/>
  <c r="H34" i="61"/>
  <c r="B34" i="61"/>
  <c r="G30" i="61"/>
  <c r="B26" i="61"/>
  <c r="D6" i="61"/>
  <c r="C1" i="61"/>
  <c r="G18" i="61" s="1"/>
  <c r="H42" i="63" l="1"/>
  <c r="H46" i="64"/>
  <c r="H34" i="64"/>
  <c r="H8" i="64" s="1"/>
  <c r="C27" i="32"/>
  <c r="C25" i="32"/>
  <c r="H6" i="64"/>
  <c r="G12" i="64"/>
  <c r="B27" i="64"/>
  <c r="B39" i="64"/>
  <c r="B28" i="64"/>
  <c r="B37" i="63"/>
  <c r="H31" i="63"/>
  <c r="H56" i="63"/>
  <c r="B53" i="63"/>
  <c r="B54" i="63" s="1"/>
  <c r="H25" i="63"/>
  <c r="H6" i="63" s="1"/>
  <c r="G16" i="63"/>
  <c r="B23" i="63"/>
  <c r="C23" i="32"/>
  <c r="H70" i="62"/>
  <c r="B68" i="62"/>
  <c r="H61" i="62"/>
  <c r="B26" i="62"/>
  <c r="B27" i="62" s="1"/>
  <c r="D8" i="62" s="1"/>
  <c r="B45" i="62"/>
  <c r="B46" i="62" s="1"/>
  <c r="H29" i="62"/>
  <c r="H6" i="62" s="1"/>
  <c r="H55" i="62"/>
  <c r="H49" i="62"/>
  <c r="G16" i="62"/>
  <c r="B100" i="61"/>
  <c r="H30" i="61"/>
  <c r="H6" i="61" s="1"/>
  <c r="B57" i="61"/>
  <c r="H79" i="61"/>
  <c r="H50" i="61"/>
  <c r="H85" i="61"/>
  <c r="H94" i="61"/>
  <c r="H102" i="61"/>
  <c r="C21" i="32"/>
  <c r="B4" i="61"/>
  <c r="B90" i="61"/>
  <c r="B91" i="61" s="1"/>
  <c r="B27" i="61"/>
  <c r="B28" i="61" s="1"/>
  <c r="H79" i="60"/>
  <c r="H78" i="60"/>
  <c r="H52" i="60"/>
  <c r="H51" i="60"/>
  <c r="H48" i="60"/>
  <c r="H47" i="60"/>
  <c r="H45" i="60"/>
  <c r="B19" i="32"/>
  <c r="G87" i="60"/>
  <c r="H85" i="60"/>
  <c r="B85" i="60"/>
  <c r="G81" i="60"/>
  <c r="H77" i="60"/>
  <c r="H75" i="60"/>
  <c r="H74" i="60"/>
  <c r="H73" i="60"/>
  <c r="H71" i="60"/>
  <c r="H69" i="60"/>
  <c r="H68" i="60"/>
  <c r="B68" i="60"/>
  <c r="G64" i="60"/>
  <c r="H62" i="60"/>
  <c r="H59" i="60"/>
  <c r="B59" i="60"/>
  <c r="G54" i="60"/>
  <c r="H43" i="60"/>
  <c r="H41" i="60"/>
  <c r="H40" i="60"/>
  <c r="H39" i="60"/>
  <c r="H38" i="60"/>
  <c r="H37" i="60"/>
  <c r="B37" i="60"/>
  <c r="G32" i="60"/>
  <c r="H30" i="60"/>
  <c r="H27" i="60"/>
  <c r="H26" i="60"/>
  <c r="H25" i="60"/>
  <c r="H24" i="60"/>
  <c r="B24" i="60"/>
  <c r="D6" i="60"/>
  <c r="C1" i="60"/>
  <c r="C19" i="32" s="1"/>
  <c r="H74" i="59"/>
  <c r="H73" i="59"/>
  <c r="H72" i="59"/>
  <c r="B61" i="59"/>
  <c r="H65" i="59"/>
  <c r="H64" i="59"/>
  <c r="H63" i="59"/>
  <c r="H62" i="59"/>
  <c r="H55" i="59"/>
  <c r="H52" i="59"/>
  <c r="H51" i="59"/>
  <c r="H49" i="59"/>
  <c r="H48" i="59"/>
  <c r="H28" i="59"/>
  <c r="B17" i="32"/>
  <c r="G76" i="59"/>
  <c r="H71" i="59"/>
  <c r="B71" i="59"/>
  <c r="B72" i="59" s="1"/>
  <c r="G67" i="59"/>
  <c r="H61" i="59"/>
  <c r="G57" i="59"/>
  <c r="H46" i="59"/>
  <c r="H44" i="59"/>
  <c r="H43" i="59"/>
  <c r="H42" i="59"/>
  <c r="H41" i="59"/>
  <c r="H40" i="59"/>
  <c r="B40" i="59"/>
  <c r="G35" i="59"/>
  <c r="H33" i="59"/>
  <c r="H32" i="59"/>
  <c r="H31" i="59"/>
  <c r="H30" i="59"/>
  <c r="H29" i="59"/>
  <c r="H25" i="59"/>
  <c r="H24" i="59"/>
  <c r="H23" i="59"/>
  <c r="H22" i="59"/>
  <c r="B22" i="59"/>
  <c r="D6" i="59"/>
  <c r="C1" i="59"/>
  <c r="G14" i="59" s="1"/>
  <c r="H130" i="58"/>
  <c r="H129" i="58"/>
  <c r="B129" i="58"/>
  <c r="B101" i="58"/>
  <c r="B103" i="58" s="1"/>
  <c r="G109" i="58"/>
  <c r="H107" i="58"/>
  <c r="H106" i="58"/>
  <c r="H105" i="58"/>
  <c r="H103" i="58"/>
  <c r="H101" i="58"/>
  <c r="H95" i="58"/>
  <c r="H94" i="58"/>
  <c r="H93" i="58"/>
  <c r="H92" i="58"/>
  <c r="H90" i="58"/>
  <c r="H84" i="58"/>
  <c r="H62" i="58"/>
  <c r="H61" i="58"/>
  <c r="H57" i="58"/>
  <c r="H55" i="58"/>
  <c r="H53" i="58"/>
  <c r="H51" i="58"/>
  <c r="H50" i="58"/>
  <c r="H36" i="58"/>
  <c r="H35" i="58"/>
  <c r="H34" i="58"/>
  <c r="H31" i="58"/>
  <c r="H30" i="58"/>
  <c r="H29" i="58"/>
  <c r="H28" i="58"/>
  <c r="B15" i="32"/>
  <c r="G132" i="58"/>
  <c r="H128" i="58"/>
  <c r="B128" i="58"/>
  <c r="G124" i="58"/>
  <c r="H122" i="58"/>
  <c r="H121" i="58"/>
  <c r="H120" i="58"/>
  <c r="H118" i="58"/>
  <c r="H117" i="58"/>
  <c r="H115" i="58"/>
  <c r="H114" i="58"/>
  <c r="H113" i="58"/>
  <c r="B113" i="58"/>
  <c r="G97" i="58"/>
  <c r="H89" i="58"/>
  <c r="H87" i="58"/>
  <c r="H86" i="58"/>
  <c r="H85" i="58"/>
  <c r="H82" i="58"/>
  <c r="B82" i="58"/>
  <c r="B84" i="58" s="1"/>
  <c r="G78" i="58"/>
  <c r="H76" i="58"/>
  <c r="H74" i="58"/>
  <c r="H71" i="58"/>
  <c r="H69" i="58"/>
  <c r="B69" i="58"/>
  <c r="G64" i="58"/>
  <c r="H58" i="58"/>
  <c r="H48" i="58"/>
  <c r="H47" i="58"/>
  <c r="H46" i="58"/>
  <c r="H45" i="58"/>
  <c r="H44" i="58"/>
  <c r="H43" i="58"/>
  <c r="B43" i="58"/>
  <c r="G38" i="58"/>
  <c r="B28" i="58"/>
  <c r="D6" i="58"/>
  <c r="C1" i="58"/>
  <c r="G20" i="58" s="1"/>
  <c r="H89" i="57"/>
  <c r="H88" i="57"/>
  <c r="H65" i="57"/>
  <c r="H48" i="57"/>
  <c r="H47" i="57"/>
  <c r="H46" i="57"/>
  <c r="H45" i="57"/>
  <c r="H42" i="57"/>
  <c r="H40" i="57"/>
  <c r="H38" i="57"/>
  <c r="B13" i="32"/>
  <c r="G91" i="57"/>
  <c r="H87" i="57"/>
  <c r="B87" i="57"/>
  <c r="B88" i="57" s="1"/>
  <c r="G83" i="57"/>
  <c r="H81" i="57"/>
  <c r="H80" i="57"/>
  <c r="H79" i="57"/>
  <c r="H78" i="57"/>
  <c r="H76" i="57"/>
  <c r="H75" i="57"/>
  <c r="H74" i="57"/>
  <c r="H73" i="57"/>
  <c r="H72" i="57"/>
  <c r="H71" i="57"/>
  <c r="B71" i="57"/>
  <c r="G67" i="57"/>
  <c r="H63" i="57"/>
  <c r="H61" i="57"/>
  <c r="H58" i="57"/>
  <c r="H57" i="57"/>
  <c r="H55" i="57"/>
  <c r="B55" i="57"/>
  <c r="B57" i="57" s="1"/>
  <c r="G50" i="57"/>
  <c r="H37" i="57"/>
  <c r="H35" i="57"/>
  <c r="H34" i="57"/>
  <c r="H33" i="57"/>
  <c r="H32" i="57"/>
  <c r="H31" i="57"/>
  <c r="B31" i="57"/>
  <c r="G27" i="57"/>
  <c r="H25" i="57"/>
  <c r="D6" i="57"/>
  <c r="C1" i="57"/>
  <c r="G16" i="57" s="1"/>
  <c r="H106" i="56"/>
  <c r="H105" i="56"/>
  <c r="G100" i="56"/>
  <c r="H98" i="56"/>
  <c r="H97" i="56"/>
  <c r="H95" i="56"/>
  <c r="H93" i="56"/>
  <c r="H91" i="56"/>
  <c r="H90" i="56"/>
  <c r="H89" i="56"/>
  <c r="H88" i="56"/>
  <c r="H87" i="56"/>
  <c r="H86" i="56"/>
  <c r="B29" i="64" l="1"/>
  <c r="B30" i="64" s="1"/>
  <c r="B40" i="64"/>
  <c r="B41" i="64" s="1"/>
  <c r="B38" i="63"/>
  <c r="B39" i="63" s="1"/>
  <c r="B47" i="62"/>
  <c r="H8" i="62"/>
  <c r="B58" i="61"/>
  <c r="B59" i="61" s="1"/>
  <c r="B45" i="61"/>
  <c r="B92" i="61"/>
  <c r="H81" i="60"/>
  <c r="H32" i="60"/>
  <c r="H64" i="60"/>
  <c r="H87" i="60"/>
  <c r="H54" i="60"/>
  <c r="B38" i="60"/>
  <c r="B69" i="60"/>
  <c r="G16" i="60"/>
  <c r="B4" i="60"/>
  <c r="H6" i="60"/>
  <c r="B25" i="60"/>
  <c r="B62" i="60"/>
  <c r="B73" i="59"/>
  <c r="B74" i="59" s="1"/>
  <c r="B62" i="59"/>
  <c r="B63" i="59" s="1"/>
  <c r="H57" i="59"/>
  <c r="H67" i="59"/>
  <c r="H76" i="59"/>
  <c r="H35" i="59"/>
  <c r="H6" i="59" s="1"/>
  <c r="C17" i="32"/>
  <c r="B4" i="59"/>
  <c r="B23" i="59"/>
  <c r="B24" i="59" s="1"/>
  <c r="B41" i="59"/>
  <c r="B130" i="58"/>
  <c r="H109" i="58"/>
  <c r="H64" i="58"/>
  <c r="H97" i="58"/>
  <c r="H78" i="58"/>
  <c r="H124" i="58"/>
  <c r="H132" i="58"/>
  <c r="H38" i="58"/>
  <c r="H6" i="58" s="1"/>
  <c r="C15" i="32"/>
  <c r="B4" i="58"/>
  <c r="B29" i="58"/>
  <c r="B44" i="58"/>
  <c r="B71" i="58"/>
  <c r="B85" i="58"/>
  <c r="B86" i="58" s="1"/>
  <c r="B114" i="58"/>
  <c r="B115" i="58" s="1"/>
  <c r="B89" i="57"/>
  <c r="H83" i="57"/>
  <c r="H67" i="57"/>
  <c r="H91" i="57"/>
  <c r="H50" i="57"/>
  <c r="H27" i="57"/>
  <c r="H6" i="57" s="1"/>
  <c r="C13" i="32"/>
  <c r="B4" i="57"/>
  <c r="B25" i="57"/>
  <c r="B32" i="57"/>
  <c r="B33" i="57" s="1"/>
  <c r="B58" i="57"/>
  <c r="B61" i="57" s="1"/>
  <c r="B72" i="57"/>
  <c r="H85" i="56"/>
  <c r="H83" i="56"/>
  <c r="H82" i="56"/>
  <c r="H80" i="56"/>
  <c r="H72" i="56"/>
  <c r="H70" i="56"/>
  <c r="H69" i="56"/>
  <c r="H68" i="56"/>
  <c r="H67" i="56"/>
  <c r="H65" i="56"/>
  <c r="H54" i="56"/>
  <c r="H53" i="56"/>
  <c r="H52" i="56"/>
  <c r="H51" i="56"/>
  <c r="H48" i="56"/>
  <c r="H46" i="56"/>
  <c r="H44" i="56"/>
  <c r="B37" i="56"/>
  <c r="H37" i="56"/>
  <c r="H31" i="56"/>
  <c r="H30" i="56"/>
  <c r="H29" i="56"/>
  <c r="H28" i="56"/>
  <c r="H27" i="56"/>
  <c r="H26" i="56"/>
  <c r="B11" i="32"/>
  <c r="G108" i="56"/>
  <c r="H104" i="56"/>
  <c r="B104" i="56"/>
  <c r="B105" i="56" s="1"/>
  <c r="H79" i="56"/>
  <c r="H78" i="56"/>
  <c r="B78" i="56"/>
  <c r="G74" i="56"/>
  <c r="H62" i="56"/>
  <c r="H60" i="56"/>
  <c r="B60" i="56"/>
  <c r="G56" i="56"/>
  <c r="H43" i="56"/>
  <c r="H41" i="56"/>
  <c r="H40" i="56"/>
  <c r="H39" i="56"/>
  <c r="H38" i="56"/>
  <c r="G33" i="56"/>
  <c r="H25" i="56"/>
  <c r="D6" i="56"/>
  <c r="C1" i="56"/>
  <c r="G16" i="56" s="1"/>
  <c r="H145" i="55"/>
  <c r="H144" i="55"/>
  <c r="H137" i="55"/>
  <c r="H136" i="55"/>
  <c r="H135" i="55"/>
  <c r="H134" i="55"/>
  <c r="H133" i="55"/>
  <c r="H132" i="55"/>
  <c r="H131" i="55"/>
  <c r="H130" i="55"/>
  <c r="H129" i="55"/>
  <c r="H128" i="55"/>
  <c r="H127" i="55"/>
  <c r="H126" i="55"/>
  <c r="H125" i="55"/>
  <c r="H124" i="55"/>
  <c r="H114" i="55"/>
  <c r="H113" i="55"/>
  <c r="H112" i="55"/>
  <c r="H111" i="55"/>
  <c r="H110" i="55"/>
  <c r="H108" i="55"/>
  <c r="H107" i="55"/>
  <c r="H106" i="55"/>
  <c r="H105" i="55"/>
  <c r="H94" i="55"/>
  <c r="H93" i="55"/>
  <c r="H91" i="55"/>
  <c r="H90" i="55"/>
  <c r="H89" i="55"/>
  <c r="H88" i="55"/>
  <c r="H87" i="55"/>
  <c r="H86" i="55"/>
  <c r="H85" i="55"/>
  <c r="H76" i="55"/>
  <c r="H75" i="55"/>
  <c r="H73" i="55"/>
  <c r="H60" i="55"/>
  <c r="H59" i="55"/>
  <c r="H56" i="55"/>
  <c r="H55" i="55"/>
  <c r="H53" i="55"/>
  <c r="H52" i="55"/>
  <c r="H35" i="55"/>
  <c r="H34" i="55"/>
  <c r="H33" i="55"/>
  <c r="H32" i="55"/>
  <c r="H31" i="55"/>
  <c r="B9" i="32"/>
  <c r="G147" i="55"/>
  <c r="H143" i="55"/>
  <c r="B143" i="55"/>
  <c r="G139" i="55"/>
  <c r="H119" i="55"/>
  <c r="H118" i="55"/>
  <c r="H117" i="55"/>
  <c r="H116" i="55"/>
  <c r="H115" i="55"/>
  <c r="H104" i="55"/>
  <c r="H103" i="55"/>
  <c r="H102" i="55"/>
  <c r="H101" i="55"/>
  <c r="H100" i="55"/>
  <c r="H99" i="55"/>
  <c r="H98" i="55"/>
  <c r="H84" i="55"/>
  <c r="G79" i="55"/>
  <c r="H77" i="55"/>
  <c r="H70" i="55"/>
  <c r="H68" i="55"/>
  <c r="B68" i="55"/>
  <c r="B70" i="55" s="1"/>
  <c r="B73" i="55" s="1"/>
  <c r="G62" i="55"/>
  <c r="H50" i="55"/>
  <c r="H48" i="55"/>
  <c r="H47" i="55"/>
  <c r="H46" i="55"/>
  <c r="B46" i="55"/>
  <c r="G41" i="55"/>
  <c r="H39" i="55"/>
  <c r="H38" i="55"/>
  <c r="H30" i="55"/>
  <c r="H29" i="55"/>
  <c r="H27" i="55"/>
  <c r="H26" i="55"/>
  <c r="B26" i="55"/>
  <c r="D6" i="55"/>
  <c r="C1" i="55"/>
  <c r="G16" i="55" s="1"/>
  <c r="B31" i="64" l="1"/>
  <c r="D10" i="64" s="1"/>
  <c r="H10" i="64" s="1"/>
  <c r="H12" i="64" s="1"/>
  <c r="E27" i="32" s="1"/>
  <c r="B32" i="64"/>
  <c r="B42" i="64"/>
  <c r="B40" i="63"/>
  <c r="D8" i="63"/>
  <c r="H8" i="63" s="1"/>
  <c r="B60" i="61"/>
  <c r="B61" i="61" s="1"/>
  <c r="B62" i="61" s="1"/>
  <c r="B46" i="61"/>
  <c r="B47" i="61" s="1"/>
  <c r="B39" i="60"/>
  <c r="B71" i="60"/>
  <c r="B26" i="60"/>
  <c r="B27" i="60" s="1"/>
  <c r="B64" i="59"/>
  <c r="B65" i="59" s="1"/>
  <c r="B42" i="59"/>
  <c r="B25" i="59"/>
  <c r="B28" i="59" s="1"/>
  <c r="B105" i="58"/>
  <c r="B106" i="58" s="1"/>
  <c r="B30" i="58"/>
  <c r="B74" i="58"/>
  <c r="B76" i="58" s="1"/>
  <c r="B87" i="58"/>
  <c r="B45" i="58"/>
  <c r="B117" i="58"/>
  <c r="B63" i="57"/>
  <c r="B65" i="57" s="1"/>
  <c r="B34" i="57"/>
  <c r="B73" i="57"/>
  <c r="B106" i="56"/>
  <c r="H100" i="56"/>
  <c r="H56" i="56"/>
  <c r="B62" i="56"/>
  <c r="B65" i="56" s="1"/>
  <c r="H74" i="56"/>
  <c r="H108" i="56"/>
  <c r="H33" i="56"/>
  <c r="H6" i="56" s="1"/>
  <c r="C11" i="32"/>
  <c r="B4" i="56"/>
  <c r="B25" i="56"/>
  <c r="B79" i="56"/>
  <c r="B80" i="56" s="1"/>
  <c r="B144" i="55"/>
  <c r="B145" i="55" s="1"/>
  <c r="H139" i="55"/>
  <c r="H79" i="55"/>
  <c r="H147" i="55"/>
  <c r="H62" i="55"/>
  <c r="H41" i="55"/>
  <c r="H6" i="55" s="1"/>
  <c r="C9" i="32"/>
  <c r="B4" i="55"/>
  <c r="B27" i="55"/>
  <c r="B47" i="55"/>
  <c r="B48" i="55" s="1"/>
  <c r="B84" i="55"/>
  <c r="H185" i="54"/>
  <c r="H184" i="54"/>
  <c r="H182" i="54"/>
  <c r="H181" i="54"/>
  <c r="H180" i="54"/>
  <c r="H179" i="54"/>
  <c r="H178" i="54"/>
  <c r="H177" i="54"/>
  <c r="H149" i="54"/>
  <c r="H104" i="54"/>
  <c r="H102" i="54"/>
  <c r="H101" i="54"/>
  <c r="H100" i="54"/>
  <c r="H99" i="54"/>
  <c r="H97" i="54"/>
  <c r="H96" i="54"/>
  <c r="H95" i="54"/>
  <c r="H78" i="54"/>
  <c r="H77" i="54"/>
  <c r="H76" i="54"/>
  <c r="H70" i="54"/>
  <c r="H69" i="54"/>
  <c r="H26" i="54"/>
  <c r="H27" i="54"/>
  <c r="H28" i="54"/>
  <c r="H29" i="54"/>
  <c r="H30" i="54"/>
  <c r="B7" i="32"/>
  <c r="G202" i="54"/>
  <c r="H200" i="54"/>
  <c r="H199" i="54"/>
  <c r="H198" i="54"/>
  <c r="H197" i="54"/>
  <c r="H196" i="54"/>
  <c r="H195" i="54"/>
  <c r="H193" i="54"/>
  <c r="H191" i="54"/>
  <c r="B191" i="54"/>
  <c r="G187" i="54"/>
  <c r="H176" i="54"/>
  <c r="H175" i="54"/>
  <c r="H173" i="54"/>
  <c r="H172" i="54"/>
  <c r="H171" i="54"/>
  <c r="H170" i="54"/>
  <c r="H169" i="54"/>
  <c r="H168" i="54"/>
  <c r="H167" i="54"/>
  <c r="H166" i="54"/>
  <c r="H165" i="54"/>
  <c r="H164" i="54"/>
  <c r="H163" i="54"/>
  <c r="H162" i="54"/>
  <c r="B162" i="54"/>
  <c r="B163" i="54" s="1"/>
  <c r="G158" i="54"/>
  <c r="H156" i="54"/>
  <c r="H155" i="54"/>
  <c r="H154" i="54"/>
  <c r="H153" i="54"/>
  <c r="H152" i="54"/>
  <c r="H151" i="54"/>
  <c r="H148" i="54"/>
  <c r="H147" i="54"/>
  <c r="H146" i="54"/>
  <c r="H145" i="54"/>
  <c r="H144" i="54"/>
  <c r="H143" i="54"/>
  <c r="H142" i="54"/>
  <c r="H141" i="54"/>
  <c r="H140" i="54"/>
  <c r="H139" i="54"/>
  <c r="H138" i="54"/>
  <c r="H137" i="54"/>
  <c r="H136" i="54"/>
  <c r="H135" i="54"/>
  <c r="H134" i="54"/>
  <c r="H132" i="54"/>
  <c r="H131" i="54"/>
  <c r="H130" i="54"/>
  <c r="H129" i="54"/>
  <c r="H128" i="54"/>
  <c r="H127" i="54"/>
  <c r="H126" i="54"/>
  <c r="H125" i="54"/>
  <c r="H124" i="54"/>
  <c r="H123" i="54"/>
  <c r="H122" i="54"/>
  <c r="H121" i="54"/>
  <c r="H119" i="54"/>
  <c r="H118" i="54"/>
  <c r="H117" i="54"/>
  <c r="H116" i="54"/>
  <c r="H115" i="54"/>
  <c r="H114" i="54"/>
  <c r="H113" i="54"/>
  <c r="H111" i="54"/>
  <c r="H110" i="54"/>
  <c r="B110" i="54"/>
  <c r="G106" i="54"/>
  <c r="H93" i="54"/>
  <c r="H90" i="54"/>
  <c r="H89" i="54"/>
  <c r="H87" i="54"/>
  <c r="B87" i="54"/>
  <c r="G81" i="54"/>
  <c r="H79" i="54"/>
  <c r="H73" i="54"/>
  <c r="H72" i="54"/>
  <c r="H68" i="54"/>
  <c r="H67" i="54"/>
  <c r="H65" i="54"/>
  <c r="H63" i="54"/>
  <c r="H62" i="54"/>
  <c r="H60" i="54"/>
  <c r="H59" i="54"/>
  <c r="H58" i="54"/>
  <c r="H57" i="54"/>
  <c r="H56" i="54"/>
  <c r="H55" i="54"/>
  <c r="H54" i="54"/>
  <c r="B54" i="54"/>
  <c r="G49" i="54"/>
  <c r="H47" i="54"/>
  <c r="H46" i="54"/>
  <c r="H44" i="54"/>
  <c r="H43" i="54"/>
  <c r="H42" i="54"/>
  <c r="H41" i="54"/>
  <c r="H40" i="54"/>
  <c r="H39" i="54"/>
  <c r="H38" i="54"/>
  <c r="H37" i="54"/>
  <c r="H36" i="54"/>
  <c r="H35" i="54"/>
  <c r="H34" i="54"/>
  <c r="H33" i="54"/>
  <c r="B26" i="54"/>
  <c r="B27" i="54" s="1"/>
  <c r="D6" i="54"/>
  <c r="C1" i="54"/>
  <c r="C17" i="6" s="1"/>
  <c r="H31" i="53"/>
  <c r="B31" i="53"/>
  <c r="H44" i="53"/>
  <c r="H43" i="53"/>
  <c r="H42" i="53"/>
  <c r="H41" i="53"/>
  <c r="H40" i="53"/>
  <c r="H39" i="53"/>
  <c r="B38" i="53"/>
  <c r="B39" i="53" s="1"/>
  <c r="B27" i="20"/>
  <c r="B25" i="20"/>
  <c r="G46" i="53"/>
  <c r="H38" i="53"/>
  <c r="G34" i="53"/>
  <c r="H32" i="53"/>
  <c r="H30" i="53"/>
  <c r="H29" i="53"/>
  <c r="H28" i="53"/>
  <c r="H27" i="53"/>
  <c r="H26" i="53"/>
  <c r="B26" i="53"/>
  <c r="G22" i="53"/>
  <c r="H20" i="53"/>
  <c r="H22" i="53" s="1"/>
  <c r="B20" i="53"/>
  <c r="D6" i="53"/>
  <c r="C1" i="53"/>
  <c r="B4" i="53" s="1"/>
  <c r="H90" i="52"/>
  <c r="H89" i="52"/>
  <c r="H88" i="52"/>
  <c r="B87" i="52"/>
  <c r="B75" i="52"/>
  <c r="B62" i="52"/>
  <c r="B63" i="52" s="1"/>
  <c r="G92" i="52"/>
  <c r="H87" i="52"/>
  <c r="G77" i="52"/>
  <c r="H75" i="52"/>
  <c r="H77" i="52" s="1"/>
  <c r="H69" i="52"/>
  <c r="H68" i="52"/>
  <c r="H67" i="52"/>
  <c r="H66" i="52"/>
  <c r="H65" i="52"/>
  <c r="H56" i="52"/>
  <c r="H55" i="52"/>
  <c r="G83" i="52"/>
  <c r="B81" i="52"/>
  <c r="G71" i="52"/>
  <c r="H64" i="52"/>
  <c r="H63" i="52"/>
  <c r="H62" i="52"/>
  <c r="G58" i="52"/>
  <c r="H44" i="52"/>
  <c r="H33" i="52"/>
  <c r="B33" i="52"/>
  <c r="G29" i="52"/>
  <c r="H27" i="52"/>
  <c r="H26" i="52"/>
  <c r="B26" i="52"/>
  <c r="B27" i="52" s="1"/>
  <c r="D6" i="52"/>
  <c r="C1" i="52"/>
  <c r="G18" i="52" s="1"/>
  <c r="H124" i="51"/>
  <c r="H123" i="51"/>
  <c r="H122" i="51"/>
  <c r="H121" i="51"/>
  <c r="H87" i="51"/>
  <c r="H86" i="51"/>
  <c r="H85" i="51"/>
  <c r="H83" i="51"/>
  <c r="H82" i="51"/>
  <c r="H81" i="51"/>
  <c r="H79" i="51"/>
  <c r="H78" i="51"/>
  <c r="H76" i="51"/>
  <c r="H75" i="51"/>
  <c r="H74" i="51"/>
  <c r="H73" i="51"/>
  <c r="H72" i="51"/>
  <c r="H71" i="51"/>
  <c r="H70" i="51"/>
  <c r="H69" i="51"/>
  <c r="H68" i="51"/>
  <c r="H61" i="51"/>
  <c r="H67" i="51"/>
  <c r="B56" i="51"/>
  <c r="B57" i="51" s="1"/>
  <c r="B58" i="51" s="1"/>
  <c r="H60" i="51"/>
  <c r="H58" i="51"/>
  <c r="H57" i="51"/>
  <c r="H56" i="51"/>
  <c r="H49" i="51"/>
  <c r="H48" i="51"/>
  <c r="H47" i="51"/>
  <c r="H46" i="51"/>
  <c r="H45" i="51"/>
  <c r="H26" i="51"/>
  <c r="H27" i="51"/>
  <c r="H28" i="51"/>
  <c r="B23" i="20"/>
  <c r="G126" i="51"/>
  <c r="H120" i="51"/>
  <c r="H119" i="51"/>
  <c r="H118" i="51"/>
  <c r="B118" i="51"/>
  <c r="B119" i="51" s="1"/>
  <c r="G114" i="51"/>
  <c r="H112" i="51"/>
  <c r="B112" i="51"/>
  <c r="G108" i="51"/>
  <c r="H94" i="51"/>
  <c r="H93" i="51"/>
  <c r="B93" i="51"/>
  <c r="B94" i="51" s="1"/>
  <c r="G89" i="51"/>
  <c r="G51" i="51"/>
  <c r="H34" i="51"/>
  <c r="B34" i="51"/>
  <c r="G30" i="51"/>
  <c r="B26" i="51"/>
  <c r="D6" i="51"/>
  <c r="C1" i="51"/>
  <c r="B4" i="51" s="1"/>
  <c r="B21" i="20"/>
  <c r="H45" i="50"/>
  <c r="G56" i="50"/>
  <c r="H54" i="50"/>
  <c r="H53" i="50"/>
  <c r="B53" i="50"/>
  <c r="G49" i="50"/>
  <c r="H47" i="50"/>
  <c r="H46" i="50"/>
  <c r="H44" i="50"/>
  <c r="B43" i="50"/>
  <c r="G39" i="50"/>
  <c r="H37" i="50"/>
  <c r="H36" i="50"/>
  <c r="H35" i="50"/>
  <c r="H34" i="50"/>
  <c r="H33" i="50"/>
  <c r="H32" i="50"/>
  <c r="H31" i="50"/>
  <c r="H29" i="50"/>
  <c r="B29" i="50"/>
  <c r="G25" i="50"/>
  <c r="H23" i="50"/>
  <c r="H22" i="50"/>
  <c r="B22" i="50"/>
  <c r="B23" i="50" s="1"/>
  <c r="D6" i="50"/>
  <c r="C1" i="50"/>
  <c r="G14" i="50" s="1"/>
  <c r="H45" i="49"/>
  <c r="H46" i="49"/>
  <c r="H39" i="49"/>
  <c r="H38" i="49"/>
  <c r="H37" i="49"/>
  <c r="H36" i="49"/>
  <c r="B19" i="20"/>
  <c r="G48" i="49"/>
  <c r="B45" i="49"/>
  <c r="G41" i="49"/>
  <c r="B35" i="49"/>
  <c r="G31" i="49"/>
  <c r="B29" i="49"/>
  <c r="G25" i="49"/>
  <c r="H23" i="49"/>
  <c r="H22" i="49"/>
  <c r="B22" i="49"/>
  <c r="D6" i="49"/>
  <c r="C1" i="49"/>
  <c r="B4" i="49" s="1"/>
  <c r="B4" i="54" l="1"/>
  <c r="B43" i="64"/>
  <c r="B44" i="64" s="1"/>
  <c r="D10" i="63"/>
  <c r="H10" i="63" s="1"/>
  <c r="B63" i="61"/>
  <c r="B48" i="61"/>
  <c r="B73" i="60"/>
  <c r="B74" i="60" s="1"/>
  <c r="B40" i="60"/>
  <c r="B30" i="60"/>
  <c r="B43" i="59"/>
  <c r="B44" i="59" s="1"/>
  <c r="B29" i="59"/>
  <c r="B30" i="59" s="1"/>
  <c r="B31" i="58"/>
  <c r="B34" i="58" s="1"/>
  <c r="B107" i="58"/>
  <c r="B46" i="58"/>
  <c r="B47" i="58" s="1"/>
  <c r="B48" i="58" s="1"/>
  <c r="B89" i="58"/>
  <c r="B35" i="58"/>
  <c r="B36" i="58" s="1"/>
  <c r="B118" i="58"/>
  <c r="B35" i="57"/>
  <c r="B74" i="57"/>
  <c r="B75" i="57" s="1"/>
  <c r="B76" i="57" s="1"/>
  <c r="B82" i="56"/>
  <c r="B83" i="56" s="1"/>
  <c r="B67" i="56"/>
  <c r="B26" i="56"/>
  <c r="B85" i="55"/>
  <c r="B86" i="55" s="1"/>
  <c r="B87" i="55" s="1"/>
  <c r="B75" i="55"/>
  <c r="B76" i="55" s="1"/>
  <c r="B29" i="55"/>
  <c r="B30" i="55" s="1"/>
  <c r="B50" i="55"/>
  <c r="B111" i="54"/>
  <c r="B113" i="54" s="1"/>
  <c r="B114" i="54" s="1"/>
  <c r="H106" i="54"/>
  <c r="H158" i="54"/>
  <c r="C7" i="32"/>
  <c r="B193" i="54"/>
  <c r="B28" i="54"/>
  <c r="B29" i="54" s="1"/>
  <c r="H81" i="54"/>
  <c r="B89" i="54"/>
  <c r="H187" i="54"/>
  <c r="H202" i="54"/>
  <c r="G18" i="54"/>
  <c r="B55" i="54"/>
  <c r="H49" i="54"/>
  <c r="H6" i="54" s="1"/>
  <c r="B164" i="54"/>
  <c r="B40" i="53"/>
  <c r="H6" i="53"/>
  <c r="H46" i="53"/>
  <c r="H34" i="53"/>
  <c r="C27" i="20"/>
  <c r="C25" i="20"/>
  <c r="G12" i="53"/>
  <c r="B27" i="53"/>
  <c r="H92" i="52"/>
  <c r="B88" i="52"/>
  <c r="H83" i="52"/>
  <c r="B64" i="52"/>
  <c r="H29" i="52"/>
  <c r="H6" i="52" s="1"/>
  <c r="H71" i="52"/>
  <c r="H58" i="52"/>
  <c r="B4" i="52"/>
  <c r="B44" i="52"/>
  <c r="B60" i="51"/>
  <c r="B45" i="51"/>
  <c r="B46" i="51" s="1"/>
  <c r="H89" i="51"/>
  <c r="H108" i="51"/>
  <c r="H51" i="51"/>
  <c r="H114" i="51"/>
  <c r="H126" i="51"/>
  <c r="H30" i="51"/>
  <c r="H6" i="51" s="1"/>
  <c r="C23" i="20"/>
  <c r="B27" i="51"/>
  <c r="G18" i="51"/>
  <c r="B120" i="51"/>
  <c r="C21" i="20"/>
  <c r="H56" i="50"/>
  <c r="H25" i="50"/>
  <c r="H6" i="50" s="1"/>
  <c r="B4" i="50"/>
  <c r="B30" i="50"/>
  <c r="H49" i="50"/>
  <c r="B54" i="50"/>
  <c r="H39" i="50"/>
  <c r="B46" i="50"/>
  <c r="H41" i="49"/>
  <c r="H48" i="49"/>
  <c r="H31" i="49"/>
  <c r="C19" i="20"/>
  <c r="G14" i="49"/>
  <c r="H25" i="49"/>
  <c r="H6" i="49" s="1"/>
  <c r="B46" i="49"/>
  <c r="B23" i="49"/>
  <c r="H101" i="48"/>
  <c r="H100" i="48"/>
  <c r="H84" i="48"/>
  <c r="H76" i="48"/>
  <c r="H75" i="48"/>
  <c r="H73" i="48"/>
  <c r="H60" i="48"/>
  <c r="H59" i="48"/>
  <c r="H56" i="48"/>
  <c r="H54" i="48"/>
  <c r="H52" i="48"/>
  <c r="H34" i="48"/>
  <c r="B17" i="20"/>
  <c r="G126" i="48"/>
  <c r="H124" i="48"/>
  <c r="H123" i="48"/>
  <c r="H122" i="48"/>
  <c r="B122" i="48"/>
  <c r="G118" i="48"/>
  <c r="H116" i="48"/>
  <c r="H115" i="48"/>
  <c r="H114" i="48"/>
  <c r="H112" i="48"/>
  <c r="H111" i="48"/>
  <c r="H109" i="48"/>
  <c r="H108" i="48"/>
  <c r="H107" i="48"/>
  <c r="B107" i="48"/>
  <c r="B108" i="48" s="1"/>
  <c r="G103" i="48"/>
  <c r="H98" i="48"/>
  <c r="H96" i="48"/>
  <c r="B96" i="48"/>
  <c r="G92" i="48"/>
  <c r="H90" i="48"/>
  <c r="H89" i="48"/>
  <c r="H88" i="48"/>
  <c r="H86" i="48"/>
  <c r="H85" i="48"/>
  <c r="H82" i="48"/>
  <c r="B82" i="48"/>
  <c r="B84" i="48" s="1"/>
  <c r="G78" i="48"/>
  <c r="H70" i="48"/>
  <c r="H68" i="48"/>
  <c r="B68" i="48"/>
  <c r="G62" i="48"/>
  <c r="H51" i="48"/>
  <c r="H49" i="48"/>
  <c r="H48" i="48"/>
  <c r="H47" i="48"/>
  <c r="H46" i="48"/>
  <c r="H45" i="48"/>
  <c r="B45" i="48"/>
  <c r="H39" i="48"/>
  <c r="H38" i="48"/>
  <c r="H37" i="48"/>
  <c r="H36" i="48"/>
  <c r="H35" i="48"/>
  <c r="H31" i="48"/>
  <c r="H30" i="48"/>
  <c r="H29" i="48"/>
  <c r="H28" i="48"/>
  <c r="B28" i="48"/>
  <c r="D6" i="48"/>
  <c r="C1" i="48"/>
  <c r="B4" i="48" s="1"/>
  <c r="G123" i="47"/>
  <c r="H121" i="47"/>
  <c r="H98" i="47"/>
  <c r="H97" i="47"/>
  <c r="H87" i="47"/>
  <c r="H82" i="47"/>
  <c r="H74" i="47"/>
  <c r="H72" i="47"/>
  <c r="H69" i="47"/>
  <c r="B67" i="47"/>
  <c r="B69" i="47" s="1"/>
  <c r="B72" i="47" s="1"/>
  <c r="H67" i="47"/>
  <c r="H60" i="47"/>
  <c r="H59" i="47"/>
  <c r="H57" i="47"/>
  <c r="H56" i="47"/>
  <c r="H54" i="47"/>
  <c r="H52" i="47"/>
  <c r="H34" i="47"/>
  <c r="B15" i="20"/>
  <c r="H120" i="47"/>
  <c r="H119" i="47"/>
  <c r="B119" i="47"/>
  <c r="G115" i="47"/>
  <c r="H113" i="47"/>
  <c r="H112" i="47"/>
  <c r="H111" i="47"/>
  <c r="H109" i="47"/>
  <c r="H108" i="47"/>
  <c r="H106" i="47"/>
  <c r="H105" i="47"/>
  <c r="H104" i="47"/>
  <c r="B104" i="47"/>
  <c r="B105" i="47" s="1"/>
  <c r="G100" i="47"/>
  <c r="H95" i="47"/>
  <c r="H93" i="47"/>
  <c r="B93" i="47"/>
  <c r="G89" i="47"/>
  <c r="H86" i="47"/>
  <c r="H84" i="47"/>
  <c r="H83" i="47"/>
  <c r="H80" i="47"/>
  <c r="B80" i="47"/>
  <c r="B82" i="47" s="1"/>
  <c r="G76" i="47"/>
  <c r="G62" i="47"/>
  <c r="H50" i="47"/>
  <c r="H49" i="47"/>
  <c r="H47" i="47"/>
  <c r="H46" i="47"/>
  <c r="H45" i="47"/>
  <c r="H44" i="47"/>
  <c r="H43" i="47"/>
  <c r="H42" i="47"/>
  <c r="B42" i="47"/>
  <c r="G38" i="47"/>
  <c r="H36" i="47"/>
  <c r="H35" i="47"/>
  <c r="H31" i="47"/>
  <c r="H30" i="47"/>
  <c r="H29" i="47"/>
  <c r="H28" i="47"/>
  <c r="B28" i="47"/>
  <c r="D6" i="47"/>
  <c r="C1" i="47"/>
  <c r="B4" i="47" s="1"/>
  <c r="H92" i="46"/>
  <c r="H91" i="46"/>
  <c r="H90" i="46"/>
  <c r="H89" i="46"/>
  <c r="H88" i="46"/>
  <c r="H87" i="46"/>
  <c r="H86" i="46"/>
  <c r="H85" i="46"/>
  <c r="H84" i="46"/>
  <c r="H76" i="46"/>
  <c r="H74" i="46"/>
  <c r="H73" i="46"/>
  <c r="B66" i="46"/>
  <c r="B68" i="46" s="1"/>
  <c r="B71" i="46" s="1"/>
  <c r="H66" i="46"/>
  <c r="H60" i="46"/>
  <c r="H59" i="46"/>
  <c r="H58" i="46"/>
  <c r="H57" i="46"/>
  <c r="H30" i="46"/>
  <c r="H29" i="46"/>
  <c r="B13" i="20"/>
  <c r="G118" i="46"/>
  <c r="H116" i="46"/>
  <c r="H115" i="46"/>
  <c r="H114" i="46"/>
  <c r="H108" i="46"/>
  <c r="H107" i="46"/>
  <c r="H106" i="46"/>
  <c r="H105" i="46"/>
  <c r="H104" i="46"/>
  <c r="H103" i="46"/>
  <c r="H102" i="46"/>
  <c r="H101" i="46"/>
  <c r="H100" i="46"/>
  <c r="H99" i="46"/>
  <c r="H98" i="46"/>
  <c r="H97" i="46"/>
  <c r="H96" i="46"/>
  <c r="H95" i="46"/>
  <c r="H94" i="46"/>
  <c r="H93" i="46"/>
  <c r="H83" i="46"/>
  <c r="H82" i="46"/>
  <c r="H81" i="46"/>
  <c r="B81" i="46"/>
  <c r="G78" i="46"/>
  <c r="H75" i="46"/>
  <c r="H71" i="46"/>
  <c r="H68" i="46"/>
  <c r="G62" i="46"/>
  <c r="H54" i="46"/>
  <c r="H52" i="46"/>
  <c r="H50" i="46"/>
  <c r="H49" i="46"/>
  <c r="H47" i="46"/>
  <c r="H46" i="46"/>
  <c r="H45" i="46"/>
  <c r="H44" i="46"/>
  <c r="B44" i="46"/>
  <c r="G40" i="46"/>
  <c r="H38" i="46"/>
  <c r="H37" i="46"/>
  <c r="H36" i="46"/>
  <c r="H35" i="46"/>
  <c r="H34" i="46"/>
  <c r="H33" i="46"/>
  <c r="H32" i="46"/>
  <c r="H31" i="46"/>
  <c r="H28" i="46"/>
  <c r="H27" i="46"/>
  <c r="H26" i="46"/>
  <c r="H25" i="46"/>
  <c r="D6" i="46"/>
  <c r="C1" i="46"/>
  <c r="B4" i="46" s="1"/>
  <c r="H138" i="45"/>
  <c r="H129" i="45"/>
  <c r="H128" i="45"/>
  <c r="H127" i="45"/>
  <c r="H126" i="45"/>
  <c r="H125" i="45"/>
  <c r="H104" i="45"/>
  <c r="H95" i="45"/>
  <c r="H96" i="45"/>
  <c r="H97" i="45"/>
  <c r="H102" i="45"/>
  <c r="H101" i="45"/>
  <c r="H100" i="45"/>
  <c r="H93" i="45"/>
  <c r="H91" i="45"/>
  <c r="H90" i="45"/>
  <c r="H89" i="45"/>
  <c r="H88" i="45"/>
  <c r="H87" i="45"/>
  <c r="H86" i="45"/>
  <c r="H85" i="45"/>
  <c r="H84" i="45"/>
  <c r="H83" i="45"/>
  <c r="H103" i="45"/>
  <c r="H92" i="45"/>
  <c r="H82" i="45"/>
  <c r="H81" i="45"/>
  <c r="H63" i="45"/>
  <c r="H62" i="45"/>
  <c r="H59" i="45"/>
  <c r="H58" i="45"/>
  <c r="H56" i="45"/>
  <c r="H55" i="45"/>
  <c r="H40" i="45"/>
  <c r="H37" i="45"/>
  <c r="H36" i="45"/>
  <c r="H35" i="45"/>
  <c r="H34" i="45"/>
  <c r="H33" i="45"/>
  <c r="H32" i="45"/>
  <c r="H31" i="45"/>
  <c r="H30" i="45"/>
  <c r="H29" i="45"/>
  <c r="H26" i="45"/>
  <c r="H25" i="45"/>
  <c r="B11" i="20"/>
  <c r="G140" i="45"/>
  <c r="H137" i="45"/>
  <c r="H136" i="45"/>
  <c r="H135" i="45"/>
  <c r="B135" i="45"/>
  <c r="G131" i="45"/>
  <c r="H122" i="45"/>
  <c r="H121" i="45"/>
  <c r="H120" i="45"/>
  <c r="H119" i="45"/>
  <c r="H118" i="45"/>
  <c r="H117" i="45"/>
  <c r="H116" i="45"/>
  <c r="H115" i="45"/>
  <c r="H114" i="45"/>
  <c r="H113" i="45"/>
  <c r="H112" i="45"/>
  <c r="H111" i="45"/>
  <c r="H110" i="45"/>
  <c r="H109" i="45"/>
  <c r="H108" i="45"/>
  <c r="H107" i="45"/>
  <c r="H106" i="45"/>
  <c r="H105" i="45"/>
  <c r="H80" i="45"/>
  <c r="H79" i="45"/>
  <c r="G74" i="45"/>
  <c r="H72" i="45"/>
  <c r="B72" i="45"/>
  <c r="G66" i="45"/>
  <c r="H54" i="45"/>
  <c r="H52" i="45"/>
  <c r="H50" i="45"/>
  <c r="H49" i="45"/>
  <c r="H48" i="45"/>
  <c r="H47" i="45"/>
  <c r="B47" i="45"/>
  <c r="G42" i="45"/>
  <c r="D6" i="45"/>
  <c r="C1" i="45"/>
  <c r="G16" i="45" s="1"/>
  <c r="H163" i="44"/>
  <c r="H141" i="44"/>
  <c r="H140" i="44"/>
  <c r="H139" i="44"/>
  <c r="H138" i="44"/>
  <c r="H137" i="44"/>
  <c r="H136" i="44"/>
  <c r="H135" i="44"/>
  <c r="H145" i="44"/>
  <c r="H144" i="44"/>
  <c r="H143" i="44"/>
  <c r="H142" i="44"/>
  <c r="H134" i="44"/>
  <c r="H126" i="44"/>
  <c r="H127" i="44"/>
  <c r="H128" i="44"/>
  <c r="H129" i="44"/>
  <c r="H123" i="44"/>
  <c r="H122" i="44"/>
  <c r="H121" i="44"/>
  <c r="H120" i="44"/>
  <c r="H119" i="44"/>
  <c r="H116" i="44"/>
  <c r="H115" i="44"/>
  <c r="H114" i="44"/>
  <c r="H113" i="44"/>
  <c r="H112" i="44"/>
  <c r="H111" i="44"/>
  <c r="H110" i="44"/>
  <c r="H109" i="44"/>
  <c r="H108" i="44"/>
  <c r="H105" i="44"/>
  <c r="H104" i="44"/>
  <c r="H103" i="44"/>
  <c r="H98" i="44"/>
  <c r="H85" i="44"/>
  <c r="H67" i="44"/>
  <c r="H55" i="44"/>
  <c r="H56" i="44"/>
  <c r="H57" i="44"/>
  <c r="H58" i="44"/>
  <c r="D14" i="63" l="1"/>
  <c r="H14" i="63" s="1"/>
  <c r="B64" i="61"/>
  <c r="B65" i="61" s="1"/>
  <c r="B66" i="61" s="1"/>
  <c r="B41" i="60"/>
  <c r="B75" i="60"/>
  <c r="B46" i="59"/>
  <c r="B31" i="59"/>
  <c r="B90" i="58"/>
  <c r="B50" i="58"/>
  <c r="B78" i="57"/>
  <c r="B37" i="57"/>
  <c r="B85" i="56"/>
  <c r="B68" i="56"/>
  <c r="B27" i="56"/>
  <c r="B28" i="56" s="1"/>
  <c r="B29" i="56" s="1"/>
  <c r="B88" i="55"/>
  <c r="B89" i="55" s="1"/>
  <c r="B52" i="55"/>
  <c r="B31" i="55"/>
  <c r="B32" i="55" s="1"/>
  <c r="B77" i="55"/>
  <c r="B115" i="54"/>
  <c r="B30" i="54"/>
  <c r="B33" i="54" s="1"/>
  <c r="B195" i="54"/>
  <c r="B196" i="54" s="1"/>
  <c r="B90" i="54"/>
  <c r="B56" i="54"/>
  <c r="B165" i="54"/>
  <c r="B41" i="53"/>
  <c r="B28" i="53"/>
  <c r="B29" i="53" s="1"/>
  <c r="B89" i="52"/>
  <c r="B90" i="52"/>
  <c r="B65" i="52"/>
  <c r="D8" i="52"/>
  <c r="H8" i="52" s="1"/>
  <c r="B121" i="51"/>
  <c r="B122" i="51" s="1"/>
  <c r="B61" i="51"/>
  <c r="B47" i="51"/>
  <c r="B28" i="51"/>
  <c r="B47" i="50"/>
  <c r="B38" i="49"/>
  <c r="B39" i="49" s="1"/>
  <c r="H78" i="48"/>
  <c r="H92" i="48"/>
  <c r="H126" i="48"/>
  <c r="H118" i="48"/>
  <c r="H62" i="48"/>
  <c r="H103" i="48"/>
  <c r="H41" i="48"/>
  <c r="H6" i="48" s="1"/>
  <c r="C17" i="20"/>
  <c r="B70" i="48"/>
  <c r="B73" i="48" s="1"/>
  <c r="B123" i="48"/>
  <c r="B124" i="48" s="1"/>
  <c r="B29" i="48"/>
  <c r="G20" i="48"/>
  <c r="B46" i="48"/>
  <c r="B85" i="48"/>
  <c r="B109" i="48"/>
  <c r="H76" i="47"/>
  <c r="B74" i="47"/>
  <c r="H89" i="47"/>
  <c r="H123" i="47"/>
  <c r="H62" i="47"/>
  <c r="H100" i="47"/>
  <c r="H115" i="47"/>
  <c r="H38" i="47"/>
  <c r="H6" i="47" s="1"/>
  <c r="C15" i="20"/>
  <c r="B29" i="47"/>
  <c r="B30" i="47" s="1"/>
  <c r="B120" i="47"/>
  <c r="B121" i="47" s="1"/>
  <c r="G20" i="47"/>
  <c r="B43" i="47"/>
  <c r="B83" i="47"/>
  <c r="B106" i="47"/>
  <c r="H78" i="46"/>
  <c r="B73" i="46"/>
  <c r="B74" i="46" s="1"/>
  <c r="H118" i="46"/>
  <c r="H62" i="46"/>
  <c r="H110" i="46"/>
  <c r="H40" i="46"/>
  <c r="H6" i="46" s="1"/>
  <c r="C13" i="20"/>
  <c r="B82" i="46"/>
  <c r="G16" i="46"/>
  <c r="B25" i="46"/>
  <c r="B45" i="46"/>
  <c r="H131" i="45"/>
  <c r="H42" i="45"/>
  <c r="H6" i="45" s="1"/>
  <c r="H74" i="45"/>
  <c r="H140" i="45"/>
  <c r="H66" i="45"/>
  <c r="C11" i="20"/>
  <c r="B4" i="45"/>
  <c r="B25" i="45"/>
  <c r="B79" i="45"/>
  <c r="B136" i="45"/>
  <c r="B137" i="45" s="1"/>
  <c r="B48" i="45"/>
  <c r="H43" i="44"/>
  <c r="H42" i="44"/>
  <c r="B9" i="20"/>
  <c r="B7" i="20"/>
  <c r="G165" i="44"/>
  <c r="H162" i="44"/>
  <c r="H161" i="44"/>
  <c r="H160" i="44"/>
  <c r="B160" i="44"/>
  <c r="G156" i="44"/>
  <c r="H154" i="44"/>
  <c r="H153" i="44"/>
  <c r="H152" i="44"/>
  <c r="H151" i="44"/>
  <c r="B151" i="44"/>
  <c r="B152" i="44" s="1"/>
  <c r="G147" i="44"/>
  <c r="H102" i="44"/>
  <c r="H100" i="44"/>
  <c r="H99" i="44"/>
  <c r="H97" i="44"/>
  <c r="H96" i="44"/>
  <c r="H95" i="44"/>
  <c r="G90" i="44"/>
  <c r="H88" i="44"/>
  <c r="H87" i="44"/>
  <c r="H82" i="44"/>
  <c r="H80" i="44"/>
  <c r="B80" i="44"/>
  <c r="G74" i="44"/>
  <c r="H72" i="44"/>
  <c r="H71" i="44"/>
  <c r="H70" i="44"/>
  <c r="H66" i="44"/>
  <c r="H64" i="44"/>
  <c r="H63" i="44"/>
  <c r="H62" i="44"/>
  <c r="H60" i="44"/>
  <c r="B55" i="44"/>
  <c r="G51" i="44"/>
  <c r="H49" i="44"/>
  <c r="H46" i="44"/>
  <c r="H45" i="44"/>
  <c r="H44" i="44"/>
  <c r="H41" i="44"/>
  <c r="H38" i="44"/>
  <c r="H37" i="44"/>
  <c r="B37" i="44"/>
  <c r="D6" i="44"/>
  <c r="C1" i="44"/>
  <c r="B4" i="44" s="1"/>
  <c r="H256" i="8"/>
  <c r="H255" i="8"/>
  <c r="H254" i="8"/>
  <c r="H253" i="8"/>
  <c r="H252" i="8"/>
  <c r="H251" i="8"/>
  <c r="H249" i="8"/>
  <c r="H237" i="8"/>
  <c r="H214" i="8"/>
  <c r="H213" i="8"/>
  <c r="H212" i="8"/>
  <c r="H211" i="8"/>
  <c r="H210" i="8"/>
  <c r="H209" i="8"/>
  <c r="H208" i="8"/>
  <c r="H207" i="8"/>
  <c r="H206" i="8"/>
  <c r="H205" i="8"/>
  <c r="H204" i="8"/>
  <c r="H203" i="8"/>
  <c r="H202" i="8"/>
  <c r="H201" i="8"/>
  <c r="H200" i="8"/>
  <c r="H199" i="8"/>
  <c r="H198" i="8"/>
  <c r="H197" i="8"/>
  <c r="H195" i="8"/>
  <c r="H194" i="8"/>
  <c r="H193" i="8"/>
  <c r="H192" i="8"/>
  <c r="H190" i="8"/>
  <c r="H189" i="8"/>
  <c r="H188" i="8"/>
  <c r="H181" i="8"/>
  <c r="H180" i="8"/>
  <c r="H179" i="8"/>
  <c r="H178" i="8"/>
  <c r="H177" i="8"/>
  <c r="H176" i="8"/>
  <c r="H175" i="8"/>
  <c r="H174" i="8"/>
  <c r="H173" i="8"/>
  <c r="H172" i="8"/>
  <c r="H171" i="8"/>
  <c r="H170" i="8"/>
  <c r="H169" i="8"/>
  <c r="H168" i="8"/>
  <c r="H167" i="8"/>
  <c r="H166" i="8"/>
  <c r="H165" i="8"/>
  <c r="H164" i="8"/>
  <c r="H163" i="8"/>
  <c r="H162" i="8"/>
  <c r="H161" i="8"/>
  <c r="H160" i="8"/>
  <c r="H159" i="8"/>
  <c r="H158" i="8"/>
  <c r="H157" i="8"/>
  <c r="G183" i="8"/>
  <c r="B187" i="8"/>
  <c r="H187" i="8"/>
  <c r="G216" i="8"/>
  <c r="B220" i="8"/>
  <c r="B221" i="8" s="1"/>
  <c r="B222" i="8" s="1"/>
  <c r="H220" i="8"/>
  <c r="H221" i="8"/>
  <c r="H222" i="8"/>
  <c r="H156" i="8"/>
  <c r="H155" i="8"/>
  <c r="H153" i="8"/>
  <c r="H152" i="8"/>
  <c r="H151" i="8"/>
  <c r="H150" i="8"/>
  <c r="H149" i="8"/>
  <c r="H148" i="8"/>
  <c r="H147" i="8"/>
  <c r="H146" i="8"/>
  <c r="H145" i="8"/>
  <c r="H144" i="8"/>
  <c r="H143" i="8"/>
  <c r="H142" i="8"/>
  <c r="H141" i="8"/>
  <c r="H140" i="8"/>
  <c r="B129" i="8"/>
  <c r="H138" i="8"/>
  <c r="H137" i="8"/>
  <c r="H136" i="8"/>
  <c r="H135" i="8"/>
  <c r="H134" i="8"/>
  <c r="H133" i="8"/>
  <c r="H132" i="8"/>
  <c r="H130" i="8"/>
  <c r="H129" i="8"/>
  <c r="H123" i="8"/>
  <c r="H122" i="8"/>
  <c r="H120" i="8"/>
  <c r="H119" i="8"/>
  <c r="H116" i="8"/>
  <c r="H115" i="8"/>
  <c r="H112" i="8"/>
  <c r="H100" i="8"/>
  <c r="H99" i="8"/>
  <c r="H94" i="8"/>
  <c r="H92" i="8"/>
  <c r="H87" i="8"/>
  <c r="H85" i="8"/>
  <c r="H84" i="8"/>
  <c r="H82" i="8"/>
  <c r="H81" i="8"/>
  <c r="H80" i="8"/>
  <c r="H79" i="8"/>
  <c r="H78" i="8"/>
  <c r="H77" i="8"/>
  <c r="H76" i="8"/>
  <c r="H75" i="8"/>
  <c r="H74" i="8"/>
  <c r="H62" i="8"/>
  <c r="H64" i="8"/>
  <c r="H53" i="8"/>
  <c r="H52" i="8"/>
  <c r="H51" i="8"/>
  <c r="H50" i="8"/>
  <c r="H49" i="8"/>
  <c r="H48" i="8"/>
  <c r="H47" i="8"/>
  <c r="H46" i="8"/>
  <c r="H45" i="8"/>
  <c r="H44" i="8"/>
  <c r="H43" i="8"/>
  <c r="H42" i="8"/>
  <c r="H60" i="8"/>
  <c r="H59" i="8"/>
  <c r="H58" i="8"/>
  <c r="H57" i="8"/>
  <c r="H56" i="8"/>
  <c r="H55" i="8"/>
  <c r="H38" i="8"/>
  <c r="H32" i="8"/>
  <c r="H31" i="8"/>
  <c r="H30" i="8"/>
  <c r="H29" i="8"/>
  <c r="H248" i="8"/>
  <c r="H247" i="8"/>
  <c r="H241" i="8"/>
  <c r="H239" i="8"/>
  <c r="H238" i="8"/>
  <c r="H236" i="8"/>
  <c r="H235" i="8"/>
  <c r="H234" i="8"/>
  <c r="H233" i="8"/>
  <c r="H231" i="8"/>
  <c r="H230" i="8"/>
  <c r="H229" i="8"/>
  <c r="H228" i="8"/>
  <c r="H227" i="8"/>
  <c r="H226" i="8"/>
  <c r="H225" i="8"/>
  <c r="H224" i="8"/>
  <c r="H223" i="8"/>
  <c r="H117" i="8"/>
  <c r="H111" i="8"/>
  <c r="H109" i="8"/>
  <c r="H101" i="8"/>
  <c r="H98" i="8"/>
  <c r="H95" i="8"/>
  <c r="H91" i="8"/>
  <c r="H90" i="8"/>
  <c r="H89" i="8"/>
  <c r="H73" i="8"/>
  <c r="H72" i="8"/>
  <c r="H71" i="8"/>
  <c r="H65" i="8"/>
  <c r="H63" i="8"/>
  <c r="H54" i="8"/>
  <c r="H41" i="8"/>
  <c r="H40" i="8"/>
  <c r="H39" i="8"/>
  <c r="H37" i="8"/>
  <c r="H36" i="8"/>
  <c r="H35" i="8"/>
  <c r="B123" i="51" l="1"/>
  <c r="D12" i="63"/>
  <c r="H12" i="63" s="1"/>
  <c r="H16" i="63" s="1"/>
  <c r="E25" i="32" s="1"/>
  <c r="D10" i="62"/>
  <c r="H10" i="62" s="1"/>
  <c r="D14" i="62"/>
  <c r="H14" i="62" s="1"/>
  <c r="D12" i="62"/>
  <c r="H12" i="62" s="1"/>
  <c r="B68" i="61"/>
  <c r="B43" i="60"/>
  <c r="B45" i="60" s="1"/>
  <c r="B47" i="60" s="1"/>
  <c r="B48" i="60" s="1"/>
  <c r="B77" i="60"/>
  <c r="B78" i="60" s="1"/>
  <c r="B79" i="60" s="1"/>
  <c r="B48" i="59"/>
  <c r="B49" i="59" s="1"/>
  <c r="B32" i="59"/>
  <c r="B92" i="58"/>
  <c r="B51" i="58"/>
  <c r="B120" i="58"/>
  <c r="B38" i="57"/>
  <c r="B40" i="57" s="1"/>
  <c r="B79" i="57"/>
  <c r="B86" i="56"/>
  <c r="B69" i="56"/>
  <c r="B70" i="56" s="1"/>
  <c r="B72" i="56" s="1"/>
  <c r="B30" i="56"/>
  <c r="B31" i="56" s="1"/>
  <c r="B90" i="55"/>
  <c r="B53" i="55"/>
  <c r="B55" i="55" s="1"/>
  <c r="B56" i="55" s="1"/>
  <c r="B33" i="55"/>
  <c r="B34" i="55" s="1"/>
  <c r="B116" i="54"/>
  <c r="B197" i="54"/>
  <c r="B198" i="54" s="1"/>
  <c r="B34" i="54"/>
  <c r="B35" i="54" s="1"/>
  <c r="B57" i="54"/>
  <c r="B166" i="54"/>
  <c r="B93" i="54"/>
  <c r="B42" i="53"/>
  <c r="B43" i="53" s="1"/>
  <c r="B30" i="53"/>
  <c r="B66" i="52"/>
  <c r="B67" i="52" s="1"/>
  <c r="B68" i="52" s="1"/>
  <c r="B124" i="51"/>
  <c r="B67" i="51"/>
  <c r="B68" i="51" s="1"/>
  <c r="B48" i="51"/>
  <c r="B75" i="48"/>
  <c r="B76" i="48" s="1"/>
  <c r="B98" i="48"/>
  <c r="B100" i="48" s="1"/>
  <c r="B101" i="48" s="1"/>
  <c r="B30" i="48"/>
  <c r="B47" i="48"/>
  <c r="B48" i="48" s="1"/>
  <c r="B49" i="48" s="1"/>
  <c r="B86" i="48"/>
  <c r="B44" i="47"/>
  <c r="B84" i="47"/>
  <c r="B31" i="47"/>
  <c r="B34" i="47" s="1"/>
  <c r="B95" i="47"/>
  <c r="B97" i="47" s="1"/>
  <c r="B98" i="47" s="1"/>
  <c r="B75" i="46"/>
  <c r="B76" i="46" s="1"/>
  <c r="B46" i="46"/>
  <c r="B47" i="46" s="1"/>
  <c r="B114" i="46"/>
  <c r="B115" i="46" s="1"/>
  <c r="B26" i="46"/>
  <c r="B83" i="46"/>
  <c r="B138" i="45"/>
  <c r="B80" i="45"/>
  <c r="B26" i="45"/>
  <c r="B29" i="45" s="1"/>
  <c r="B49" i="45"/>
  <c r="H74" i="44"/>
  <c r="H147" i="44"/>
  <c r="H156" i="44"/>
  <c r="H51" i="44"/>
  <c r="H6" i="44" s="1"/>
  <c r="H90" i="44"/>
  <c r="H165" i="44"/>
  <c r="C9" i="20"/>
  <c r="B38" i="44"/>
  <c r="B82" i="44"/>
  <c r="B85" i="44" s="1"/>
  <c r="B95" i="44"/>
  <c r="B161" i="44"/>
  <c r="B162" i="44" s="1"/>
  <c r="G18" i="44"/>
  <c r="B56" i="44"/>
  <c r="B153" i="44"/>
  <c r="B130" i="8"/>
  <c r="B188" i="8"/>
  <c r="B189" i="8" s="1"/>
  <c r="H216" i="8"/>
  <c r="H183" i="8"/>
  <c r="H125" i="8"/>
  <c r="H16" i="62" l="1"/>
  <c r="E23" i="32" s="1"/>
  <c r="B69" i="61"/>
  <c r="B51" i="59"/>
  <c r="B52" i="59" s="1"/>
  <c r="B33" i="59"/>
  <c r="B93" i="58"/>
  <c r="B94" i="58" s="1"/>
  <c r="B95" i="58" s="1"/>
  <c r="B53" i="58"/>
  <c r="D8" i="58"/>
  <c r="H8" i="58" s="1"/>
  <c r="B121" i="58"/>
  <c r="B42" i="57"/>
  <c r="B80" i="57"/>
  <c r="B87" i="56"/>
  <c r="B91" i="55"/>
  <c r="B35" i="55"/>
  <c r="B167" i="54"/>
  <c r="B117" i="54"/>
  <c r="B199" i="54"/>
  <c r="B200" i="54" s="1"/>
  <c r="B95" i="54"/>
  <c r="B36" i="54"/>
  <c r="B168" i="54"/>
  <c r="B169" i="54" s="1"/>
  <c r="B58" i="54"/>
  <c r="B44" i="53"/>
  <c r="B32" i="53"/>
  <c r="B69" i="52"/>
  <c r="B69" i="51"/>
  <c r="B70" i="51" s="1"/>
  <c r="B49" i="51"/>
  <c r="B33" i="50"/>
  <c r="B31" i="48"/>
  <c r="B51" i="48"/>
  <c r="B111" i="48"/>
  <c r="B45" i="47"/>
  <c r="B46" i="47" s="1"/>
  <c r="B47" i="47" s="1"/>
  <c r="B108" i="47"/>
  <c r="B109" i="47" s="1"/>
  <c r="B35" i="47"/>
  <c r="B84" i="46"/>
  <c r="B85" i="46" s="1"/>
  <c r="B116" i="46"/>
  <c r="B49" i="46"/>
  <c r="B50" i="46" s="1"/>
  <c r="B27" i="46"/>
  <c r="B81" i="45"/>
  <c r="B30" i="45"/>
  <c r="B31" i="45" s="1"/>
  <c r="B32" i="45" s="1"/>
  <c r="B50" i="45"/>
  <c r="B163" i="44"/>
  <c r="B41" i="44"/>
  <c r="B42" i="44" s="1"/>
  <c r="B43" i="44" s="1"/>
  <c r="B96" i="44"/>
  <c r="B57" i="44"/>
  <c r="B154" i="44"/>
  <c r="B132" i="8"/>
  <c r="B190" i="8"/>
  <c r="B70" i="61" l="1"/>
  <c r="D8" i="61"/>
  <c r="H8" i="61" s="1"/>
  <c r="D10" i="61"/>
  <c r="H10" i="61" s="1"/>
  <c r="B51" i="60"/>
  <c r="B52" i="60" s="1"/>
  <c r="B55" i="59"/>
  <c r="B55" i="58"/>
  <c r="B122" i="58"/>
  <c r="B45" i="57"/>
  <c r="B81" i="57"/>
  <c r="B88" i="56"/>
  <c r="B93" i="55"/>
  <c r="B94" i="55" s="1"/>
  <c r="B59" i="55"/>
  <c r="B60" i="55" s="1"/>
  <c r="B38" i="55"/>
  <c r="B118" i="54"/>
  <c r="B96" i="54"/>
  <c r="B97" i="54" s="1"/>
  <c r="B37" i="54"/>
  <c r="B59" i="54"/>
  <c r="B170" i="54"/>
  <c r="B55" i="52"/>
  <c r="B71" i="51"/>
  <c r="B72" i="51" s="1"/>
  <c r="B73" i="51" s="1"/>
  <c r="B34" i="50"/>
  <c r="B35" i="50" s="1"/>
  <c r="B52" i="48"/>
  <c r="B54" i="48" s="1"/>
  <c r="B34" i="48"/>
  <c r="B88" i="48"/>
  <c r="B112" i="48"/>
  <c r="B86" i="47"/>
  <c r="B87" i="47" s="1"/>
  <c r="B36" i="47"/>
  <c r="B86" i="46"/>
  <c r="B87" i="46" s="1"/>
  <c r="B28" i="46"/>
  <c r="B29" i="46" s="1"/>
  <c r="B30" i="46" s="1"/>
  <c r="B82" i="45"/>
  <c r="B33" i="45"/>
  <c r="B34" i="45" s="1"/>
  <c r="B35" i="45" s="1"/>
  <c r="B58" i="44"/>
  <c r="B60" i="44" s="1"/>
  <c r="B97" i="44"/>
  <c r="B44" i="44"/>
  <c r="B133" i="8"/>
  <c r="B192" i="8"/>
  <c r="B73" i="61" l="1"/>
  <c r="B75" i="61" s="1"/>
  <c r="B76" i="61" s="1"/>
  <c r="B77" i="61" s="1"/>
  <c r="B57" i="58"/>
  <c r="B58" i="58" s="1"/>
  <c r="B46" i="57"/>
  <c r="B89" i="56"/>
  <c r="B90" i="56" s="1"/>
  <c r="B91" i="56" s="1"/>
  <c r="B93" i="56" s="1"/>
  <c r="B95" i="56" s="1"/>
  <c r="B97" i="56" s="1"/>
  <c r="B98" i="56" s="1"/>
  <c r="B99" i="54"/>
  <c r="B100" i="54" s="1"/>
  <c r="B119" i="54"/>
  <c r="B60" i="54"/>
  <c r="B62" i="54" s="1"/>
  <c r="B63" i="54" s="1"/>
  <c r="B38" i="54"/>
  <c r="B171" i="54"/>
  <c r="B56" i="52"/>
  <c r="B74" i="51"/>
  <c r="B75" i="51" s="1"/>
  <c r="B76" i="51" s="1"/>
  <c r="B78" i="51" s="1"/>
  <c r="B79" i="51" s="1"/>
  <c r="B80" i="51" s="1"/>
  <c r="B36" i="50"/>
  <c r="B56" i="48"/>
  <c r="B89" i="48"/>
  <c r="B90" i="48" s="1"/>
  <c r="B35" i="48"/>
  <c r="B36" i="48" s="1"/>
  <c r="B37" i="48" s="1"/>
  <c r="B114" i="48"/>
  <c r="B115" i="48" s="1"/>
  <c r="B49" i="47"/>
  <c r="B111" i="47"/>
  <c r="B88" i="46"/>
  <c r="B89" i="46" s="1"/>
  <c r="B52" i="46"/>
  <c r="B31" i="46"/>
  <c r="B83" i="45"/>
  <c r="B84" i="45" s="1"/>
  <c r="B36" i="45"/>
  <c r="B37" i="45" s="1"/>
  <c r="B52" i="45"/>
  <c r="B98" i="44"/>
  <c r="B99" i="44" s="1"/>
  <c r="B100" i="44" s="1"/>
  <c r="B45" i="44"/>
  <c r="B46" i="44" s="1"/>
  <c r="B134" i="8"/>
  <c r="B193" i="8"/>
  <c r="D12" i="61" l="1"/>
  <c r="H12" i="61" s="1"/>
  <c r="D8" i="60"/>
  <c r="H8" i="60" s="1"/>
  <c r="D10" i="60"/>
  <c r="H10" i="60" s="1"/>
  <c r="D14" i="60"/>
  <c r="H14" i="60" s="1"/>
  <c r="D12" i="60"/>
  <c r="H12" i="60" s="1"/>
  <c r="D8" i="59"/>
  <c r="H8" i="59" s="1"/>
  <c r="B47" i="57"/>
  <c r="B48" i="57" s="1"/>
  <c r="D8" i="57"/>
  <c r="H8" i="57" s="1"/>
  <c r="D8" i="56"/>
  <c r="H8" i="56" s="1"/>
  <c r="B98" i="55"/>
  <c r="B39" i="55"/>
  <c r="B101" i="54"/>
  <c r="B102" i="54" s="1"/>
  <c r="B121" i="54"/>
  <c r="B104" i="54"/>
  <c r="B65" i="54"/>
  <c r="B172" i="54"/>
  <c r="B39" i="54"/>
  <c r="D10" i="52"/>
  <c r="H10" i="52" s="1"/>
  <c r="B83" i="51"/>
  <c r="B85" i="51" s="1"/>
  <c r="B86" i="51" s="1"/>
  <c r="B87" i="51" s="1"/>
  <c r="B37" i="50"/>
  <c r="B59" i="48"/>
  <c r="B60" i="48" s="1"/>
  <c r="B38" i="48"/>
  <c r="B39" i="48" s="1"/>
  <c r="B116" i="48"/>
  <c r="B50" i="47"/>
  <c r="B52" i="47" s="1"/>
  <c r="B112" i="47"/>
  <c r="B90" i="46"/>
  <c r="B54" i="46"/>
  <c r="B32" i="46"/>
  <c r="B85" i="45"/>
  <c r="B86" i="45" s="1"/>
  <c r="B62" i="44"/>
  <c r="B135" i="8"/>
  <c r="B194" i="8"/>
  <c r="B136" i="8"/>
  <c r="B109" i="8"/>
  <c r="B28" i="8"/>
  <c r="B63" i="44" l="1"/>
  <c r="D16" i="61"/>
  <c r="H16" i="61" s="1"/>
  <c r="D14" i="61"/>
  <c r="H14" i="61" s="1"/>
  <c r="H16" i="60"/>
  <c r="E19" i="32" s="1"/>
  <c r="D14" i="57"/>
  <c r="H14" i="57" s="1"/>
  <c r="D10" i="57"/>
  <c r="H10" i="57" s="1"/>
  <c r="D12" i="57"/>
  <c r="H12" i="57" s="1"/>
  <c r="B99" i="55"/>
  <c r="B100" i="55" s="1"/>
  <c r="B101" i="55" s="1"/>
  <c r="B102" i="55" s="1"/>
  <c r="B103" i="55" s="1"/>
  <c r="B104" i="55" s="1"/>
  <c r="B173" i="54"/>
  <c r="B175" i="54" s="1"/>
  <c r="B176" i="54" s="1"/>
  <c r="B177" i="54" s="1"/>
  <c r="B178" i="54" s="1"/>
  <c r="B179" i="54" s="1"/>
  <c r="B180" i="54" s="1"/>
  <c r="B181" i="54" s="1"/>
  <c r="B122" i="54"/>
  <c r="B67" i="54"/>
  <c r="B68" i="54" s="1"/>
  <c r="B40" i="54"/>
  <c r="D12" i="51"/>
  <c r="H12" i="51" s="1"/>
  <c r="D10" i="51"/>
  <c r="H10" i="51" s="1"/>
  <c r="D8" i="51"/>
  <c r="H8" i="51" s="1"/>
  <c r="D10" i="49"/>
  <c r="H10" i="49" s="1"/>
  <c r="D8" i="49"/>
  <c r="H8" i="49" s="1"/>
  <c r="B54" i="47"/>
  <c r="B56" i="47" s="1"/>
  <c r="B57" i="47" s="1"/>
  <c r="B113" i="47"/>
  <c r="B91" i="46"/>
  <c r="B92" i="46" s="1"/>
  <c r="B33" i="46"/>
  <c r="B34" i="46" s="1"/>
  <c r="B87" i="45"/>
  <c r="B88" i="45" s="1"/>
  <c r="B89" i="45" s="1"/>
  <c r="B54" i="45"/>
  <c r="B102" i="44"/>
  <c r="B64" i="44"/>
  <c r="B195" i="8"/>
  <c r="B137" i="8"/>
  <c r="B138" i="8" s="1"/>
  <c r="B140" i="8" s="1"/>
  <c r="B29" i="8"/>
  <c r="B30" i="8" s="1"/>
  <c r="B111" i="8"/>
  <c r="B112" i="8" s="1"/>
  <c r="H18" i="61" l="1"/>
  <c r="E21" i="32" s="1"/>
  <c r="B61" i="58"/>
  <c r="H16" i="57"/>
  <c r="E13" i="32" s="1"/>
  <c r="B105" i="55"/>
  <c r="D8" i="55"/>
  <c r="H8" i="55" s="1"/>
  <c r="D10" i="55"/>
  <c r="H10" i="55" s="1"/>
  <c r="B182" i="54"/>
  <c r="B184" i="54" s="1"/>
  <c r="B185" i="54" s="1"/>
  <c r="B123" i="54"/>
  <c r="B69" i="54"/>
  <c r="B41" i="54"/>
  <c r="D16" i="51"/>
  <c r="H16" i="51" s="1"/>
  <c r="D14" i="51"/>
  <c r="H14" i="51" s="1"/>
  <c r="D12" i="49"/>
  <c r="H12" i="49" s="1"/>
  <c r="D8" i="48"/>
  <c r="H8" i="48" s="1"/>
  <c r="B59" i="47"/>
  <c r="B60" i="47" s="1"/>
  <c r="B93" i="46"/>
  <c r="B94" i="46" s="1"/>
  <c r="B95" i="46" s="1"/>
  <c r="B96" i="46" s="1"/>
  <c r="B97" i="46" s="1"/>
  <c r="B98" i="46" s="1"/>
  <c r="B99" i="46" s="1"/>
  <c r="B100" i="46" s="1"/>
  <c r="B57" i="46"/>
  <c r="B58" i="46" s="1"/>
  <c r="B59" i="46" s="1"/>
  <c r="B35" i="46"/>
  <c r="B36" i="46" s="1"/>
  <c r="B37" i="46" s="1"/>
  <c r="B38" i="46" s="1"/>
  <c r="B90" i="45"/>
  <c r="B55" i="45"/>
  <c r="B56" i="45" s="1"/>
  <c r="B103" i="44"/>
  <c r="B66" i="44"/>
  <c r="B197" i="8"/>
  <c r="B141" i="8"/>
  <c r="B142" i="8" s="1"/>
  <c r="B143" i="8" s="1"/>
  <c r="B115" i="8"/>
  <c r="B31" i="8"/>
  <c r="B32" i="8" l="1"/>
  <c r="B62" i="58"/>
  <c r="D12" i="58"/>
  <c r="H12" i="58" s="1"/>
  <c r="B106" i="55"/>
  <c r="B124" i="54"/>
  <c r="B125" i="54" s="1"/>
  <c r="B70" i="54"/>
  <c r="B72" i="54" s="1"/>
  <c r="B73" i="54" s="1"/>
  <c r="B42" i="54"/>
  <c r="D10" i="53"/>
  <c r="H10" i="53" s="1"/>
  <c r="D8" i="53"/>
  <c r="H8" i="53" s="1"/>
  <c r="H18" i="51"/>
  <c r="E23" i="20" s="1"/>
  <c r="D12" i="50"/>
  <c r="H12" i="50" s="1"/>
  <c r="D10" i="50"/>
  <c r="H10" i="50" s="1"/>
  <c r="D8" i="50"/>
  <c r="H8" i="50" s="1"/>
  <c r="H14" i="49"/>
  <c r="E19" i="20" s="1"/>
  <c r="D8" i="47"/>
  <c r="H8" i="47" s="1"/>
  <c r="B101" i="46"/>
  <c r="B102" i="46" s="1"/>
  <c r="B103" i="46" s="1"/>
  <c r="B104" i="46" s="1"/>
  <c r="B105" i="46" s="1"/>
  <c r="B106" i="46" s="1"/>
  <c r="B107" i="46" s="1"/>
  <c r="B108" i="46" s="1"/>
  <c r="B60" i="46"/>
  <c r="B91" i="45"/>
  <c r="B92" i="45" s="1"/>
  <c r="B93" i="45" s="1"/>
  <c r="B95" i="45" s="1"/>
  <c r="B96" i="45" s="1"/>
  <c r="B97" i="45" s="1"/>
  <c r="B58" i="45"/>
  <c r="B59" i="45" s="1"/>
  <c r="B104" i="44"/>
  <c r="B105" i="44" s="1"/>
  <c r="B108" i="44" s="1"/>
  <c r="B109" i="44" s="1"/>
  <c r="B110" i="44" s="1"/>
  <c r="B111" i="44" s="1"/>
  <c r="B67" i="44"/>
  <c r="B198" i="8"/>
  <c r="B144" i="8"/>
  <c r="B116" i="8"/>
  <c r="B117" i="8" s="1"/>
  <c r="B35" i="8"/>
  <c r="B36" i="8" s="1"/>
  <c r="D14" i="58" l="1"/>
  <c r="H14" i="58" s="1"/>
  <c r="D10" i="58"/>
  <c r="H10" i="58" s="1"/>
  <c r="B107" i="55"/>
  <c r="B126" i="54"/>
  <c r="B127" i="54" s="1"/>
  <c r="B128" i="54" s="1"/>
  <c r="B43" i="54"/>
  <c r="H12" i="53"/>
  <c r="E27" i="20" s="1"/>
  <c r="H14" i="50"/>
  <c r="E21" i="20" s="1"/>
  <c r="D10" i="47"/>
  <c r="H10" i="47" s="1"/>
  <c r="B100" i="45"/>
  <c r="B101" i="45" s="1"/>
  <c r="B102" i="45" s="1"/>
  <c r="B62" i="45"/>
  <c r="B63" i="45" s="1"/>
  <c r="B64" i="45" s="1"/>
  <c r="B112" i="44"/>
  <c r="B113" i="44" s="1"/>
  <c r="B114" i="44" s="1"/>
  <c r="B115" i="44" s="1"/>
  <c r="B116" i="44" s="1"/>
  <c r="B118" i="44" s="1"/>
  <c r="B126" i="44" s="1"/>
  <c r="B127" i="44" s="1"/>
  <c r="B128" i="44" s="1"/>
  <c r="B129" i="44" s="1"/>
  <c r="B134" i="44" s="1"/>
  <c r="B135" i="44" s="1"/>
  <c r="B136" i="44" s="1"/>
  <c r="B137" i="44" s="1"/>
  <c r="B138" i="44" s="1"/>
  <c r="B139" i="44" s="1"/>
  <c r="B140" i="44" s="1"/>
  <c r="B141" i="44" s="1"/>
  <c r="B142" i="44" s="1"/>
  <c r="B143" i="44" s="1"/>
  <c r="B144" i="44" s="1"/>
  <c r="B49" i="44"/>
  <c r="B145" i="8"/>
  <c r="B199" i="8"/>
  <c r="B200" i="8" s="1"/>
  <c r="B201" i="8" s="1"/>
  <c r="B202" i="8" s="1"/>
  <c r="B203" i="8" s="1"/>
  <c r="B204" i="8" s="1"/>
  <c r="B205" i="8" s="1"/>
  <c r="B206" i="8" s="1"/>
  <c r="B207" i="8" s="1"/>
  <c r="B208" i="8" s="1"/>
  <c r="B209" i="8" s="1"/>
  <c r="B210" i="8" s="1"/>
  <c r="B211" i="8" s="1"/>
  <c r="B212" i="8" s="1"/>
  <c r="B213" i="8" s="1"/>
  <c r="B119" i="8"/>
  <c r="B37" i="8"/>
  <c r="B108" i="55" l="1"/>
  <c r="B129" i="54"/>
  <c r="B130" i="54" s="1"/>
  <c r="B76" i="54"/>
  <c r="B77" i="54" s="1"/>
  <c r="B78" i="54" s="1"/>
  <c r="B44" i="54"/>
  <c r="B46" i="54" s="1"/>
  <c r="B47" i="54" s="1"/>
  <c r="C20" i="6" s="1"/>
  <c r="D14" i="46"/>
  <c r="H14" i="46" s="1"/>
  <c r="D12" i="46"/>
  <c r="H12" i="46" s="1"/>
  <c r="D8" i="46"/>
  <c r="H8" i="46" s="1"/>
  <c r="D10" i="46"/>
  <c r="H10" i="46" s="1"/>
  <c r="B103" i="45"/>
  <c r="B104" i="45" s="1"/>
  <c r="B105" i="45" s="1"/>
  <c r="B106" i="45" s="1"/>
  <c r="B107" i="45" s="1"/>
  <c r="B108" i="45" s="1"/>
  <c r="B109" i="45" s="1"/>
  <c r="B110" i="45" s="1"/>
  <c r="B111" i="45" s="1"/>
  <c r="B112" i="45" s="1"/>
  <c r="B113" i="45" s="1"/>
  <c r="B114" i="45" s="1"/>
  <c r="B145" i="44"/>
  <c r="B70" i="44"/>
  <c r="D8" i="44"/>
  <c r="H8" i="44" s="1"/>
  <c r="B214" i="8"/>
  <c r="B146" i="8"/>
  <c r="B147" i="8" s="1"/>
  <c r="B120" i="8"/>
  <c r="B122" i="8" s="1"/>
  <c r="B38" i="8"/>
  <c r="B110" i="55" l="1"/>
  <c r="B111" i="55" s="1"/>
  <c r="B112" i="55" s="1"/>
  <c r="B131" i="54"/>
  <c r="B132" i="54" s="1"/>
  <c r="B134" i="54" s="1"/>
  <c r="B79" i="54"/>
  <c r="D12" i="54" s="1"/>
  <c r="H12" i="54" s="1"/>
  <c r="D8" i="54"/>
  <c r="H8" i="54" s="1"/>
  <c r="H16" i="46"/>
  <c r="E13" i="20" s="1"/>
  <c r="B115" i="45"/>
  <c r="B116" i="45" s="1"/>
  <c r="B117" i="45" s="1"/>
  <c r="B118" i="45" s="1"/>
  <c r="B119" i="45" s="1"/>
  <c r="B120" i="45" s="1"/>
  <c r="B121" i="45" s="1"/>
  <c r="B122" i="45" s="1"/>
  <c r="B125" i="45" s="1"/>
  <c r="B126" i="45" s="1"/>
  <c r="B127" i="45" s="1"/>
  <c r="B128" i="45" s="1"/>
  <c r="B129" i="45" s="1"/>
  <c r="B71" i="44"/>
  <c r="B72" i="44" s="1"/>
  <c r="D10" i="44" s="1"/>
  <c r="H10" i="44" s="1"/>
  <c r="D14" i="44"/>
  <c r="H14" i="44" s="1"/>
  <c r="D12" i="44"/>
  <c r="H12" i="44" s="1"/>
  <c r="B148" i="8"/>
  <c r="B149" i="8" s="1"/>
  <c r="B150" i="8" s="1"/>
  <c r="B151" i="8" s="1"/>
  <c r="B152" i="8" s="1"/>
  <c r="B153" i="8" s="1"/>
  <c r="B155" i="8" s="1"/>
  <c r="B156" i="8" s="1"/>
  <c r="B157" i="8" s="1"/>
  <c r="B158" i="8" s="1"/>
  <c r="B159" i="8" s="1"/>
  <c r="B160" i="8" s="1"/>
  <c r="B161" i="8" s="1"/>
  <c r="B162" i="8" s="1"/>
  <c r="B163" i="8" s="1"/>
  <c r="B164" i="8" s="1"/>
  <c r="B165" i="8" s="1"/>
  <c r="B166" i="8" s="1"/>
  <c r="B167" i="8" s="1"/>
  <c r="B168" i="8" s="1"/>
  <c r="B169" i="8" s="1"/>
  <c r="B170" i="8" s="1"/>
  <c r="B171" i="8" s="1"/>
  <c r="B172" i="8" s="1"/>
  <c r="B173" i="8" s="1"/>
  <c r="B174" i="8" s="1"/>
  <c r="B175" i="8" s="1"/>
  <c r="B176" i="8" s="1"/>
  <c r="B177" i="8" s="1"/>
  <c r="B178" i="8" s="1"/>
  <c r="B179" i="8" s="1"/>
  <c r="B180" i="8" s="1"/>
  <c r="B181" i="8" s="1"/>
  <c r="B123" i="8"/>
  <c r="B39" i="8"/>
  <c r="B40" i="8" s="1"/>
  <c r="B41" i="8" s="1"/>
  <c r="B42" i="8" s="1"/>
  <c r="B43" i="8" s="1"/>
  <c r="B44" i="8" s="1"/>
  <c r="B113" i="55" l="1"/>
  <c r="B114" i="55" s="1"/>
  <c r="B115" i="55" s="1"/>
  <c r="B116" i="55" s="1"/>
  <c r="B117" i="55" s="1"/>
  <c r="B118" i="55" s="1"/>
  <c r="B119" i="55" s="1"/>
  <c r="B124" i="55" s="1"/>
  <c r="B125" i="55" s="1"/>
  <c r="B126" i="55" s="1"/>
  <c r="B127" i="55" s="1"/>
  <c r="B128" i="55" s="1"/>
  <c r="B129" i="55" s="1"/>
  <c r="B130" i="55" s="1"/>
  <c r="B131" i="55" s="1"/>
  <c r="B132" i="55" s="1"/>
  <c r="B133" i="55" s="1"/>
  <c r="B134" i="55" s="1"/>
  <c r="B135" i="55" s="1"/>
  <c r="B136" i="55" s="1"/>
  <c r="B137" i="55" s="1"/>
  <c r="D12" i="55" s="1"/>
  <c r="B135" i="54"/>
  <c r="B136" i="54" s="1"/>
  <c r="B137" i="54" s="1"/>
  <c r="D10" i="54"/>
  <c r="H10" i="54" s="1"/>
  <c r="D16" i="44"/>
  <c r="H16" i="44" s="1"/>
  <c r="B45" i="8"/>
  <c r="B46" i="8" s="1"/>
  <c r="B47" i="8" s="1"/>
  <c r="B48" i="8" s="1"/>
  <c r="B49" i="8" s="1"/>
  <c r="B50" i="8" s="1"/>
  <c r="B51" i="8" s="1"/>
  <c r="B52" i="8" s="1"/>
  <c r="B53" i="8" s="1"/>
  <c r="B54" i="8" s="1"/>
  <c r="B55" i="8" s="1"/>
  <c r="B56" i="8" s="1"/>
  <c r="B57" i="8" s="1"/>
  <c r="B58" i="8" s="1"/>
  <c r="B59" i="8" s="1"/>
  <c r="B60" i="8" s="1"/>
  <c r="H12" i="55" l="1"/>
  <c r="D14" i="55"/>
  <c r="H14" i="55" s="1"/>
  <c r="B138" i="54"/>
  <c r="B139" i="54" s="1"/>
  <c r="H18" i="44"/>
  <c r="E9" i="20" s="1"/>
  <c r="B62" i="8"/>
  <c r="H16" i="55" l="1"/>
  <c r="E9" i="32" s="1"/>
  <c r="B140" i="54"/>
  <c r="B141" i="54"/>
  <c r="B142" i="54" s="1"/>
  <c r="D12" i="52"/>
  <c r="H12" i="52" s="1"/>
  <c r="B63" i="8"/>
  <c r="B64" i="8" s="1"/>
  <c r="B65" i="8" l="1"/>
  <c r="C14" i="6"/>
  <c r="B143" i="54"/>
  <c r="D14" i="52"/>
  <c r="H14" i="52" s="1"/>
  <c r="D16" i="52"/>
  <c r="H16" i="52" s="1"/>
  <c r="B40" i="45"/>
  <c r="B144" i="54" l="1"/>
  <c r="H18" i="52"/>
  <c r="E25" i="20" s="1"/>
  <c r="D18" i="48"/>
  <c r="H18" i="48" s="1"/>
  <c r="D10" i="45"/>
  <c r="H10" i="45" s="1"/>
  <c r="D14" i="45"/>
  <c r="H14" i="45" s="1"/>
  <c r="D12" i="45"/>
  <c r="H12" i="45" s="1"/>
  <c r="D8" i="45"/>
  <c r="H8" i="45" s="1"/>
  <c r="B145" i="54" l="1"/>
  <c r="D16" i="48"/>
  <c r="H16" i="48" s="1"/>
  <c r="D12" i="48"/>
  <c r="H12" i="48" s="1"/>
  <c r="D14" i="48"/>
  <c r="H14" i="48" s="1"/>
  <c r="D10" i="48"/>
  <c r="H10" i="48" s="1"/>
  <c r="H16" i="45"/>
  <c r="E11" i="20" s="1"/>
  <c r="D6" i="8"/>
  <c r="B146" i="54" l="1"/>
  <c r="H20" i="48"/>
  <c r="E17" i="20" s="1"/>
  <c r="B247" i="8"/>
  <c r="G258" i="8"/>
  <c r="G243" i="8"/>
  <c r="B147" i="54" l="1"/>
  <c r="B248" i="8"/>
  <c r="H243" i="8"/>
  <c r="H258" i="8"/>
  <c r="B148" i="54" l="1"/>
  <c r="B249" i="8"/>
  <c r="B251" i="8" s="1"/>
  <c r="B223" i="8"/>
  <c r="B149" i="54" l="1"/>
  <c r="B151" i="54" s="1"/>
  <c r="B252" i="8"/>
  <c r="B253" i="8" s="1"/>
  <c r="B224" i="8"/>
  <c r="B152" i="54" l="1"/>
  <c r="B153" i="54" s="1"/>
  <c r="B154" i="54" s="1"/>
  <c r="B155" i="54" s="1"/>
  <c r="B156" i="54" s="1"/>
  <c r="D14" i="54"/>
  <c r="H14" i="54" s="1"/>
  <c r="D16" i="54"/>
  <c r="H16" i="54" s="1"/>
  <c r="B254" i="8"/>
  <c r="B255" i="8" s="1"/>
  <c r="B256" i="8" s="1"/>
  <c r="B225" i="8"/>
  <c r="B226" i="8" s="1"/>
  <c r="H18" i="54" l="1"/>
  <c r="E7" i="32" s="1"/>
  <c r="B227" i="8"/>
  <c r="B228" i="8" s="1"/>
  <c r="B229" i="8" l="1"/>
  <c r="G103" i="8"/>
  <c r="B230" i="8" l="1"/>
  <c r="B231" i="8" s="1"/>
  <c r="B233" i="8" s="1"/>
  <c r="B234" i="8" s="1"/>
  <c r="B235" i="8" s="1"/>
  <c r="B236" i="8" s="1"/>
  <c r="B71" i="8"/>
  <c r="G125" i="8"/>
  <c r="G67" i="8"/>
  <c r="B237" i="8" l="1"/>
  <c r="B238" i="8" s="1"/>
  <c r="B239" i="8" s="1"/>
  <c r="B241" i="8" s="1"/>
  <c r="B72" i="8"/>
  <c r="B73" i="8" s="1"/>
  <c r="H67" i="8"/>
  <c r="H6" i="8" s="1"/>
  <c r="H103" i="8"/>
  <c r="B74" i="8" l="1"/>
  <c r="B75" i="8" l="1"/>
  <c r="B76" i="8" s="1"/>
  <c r="B77" i="8" l="1"/>
  <c r="B78" i="8" l="1"/>
  <c r="B79" i="8" s="1"/>
  <c r="B80" i="8" l="1"/>
  <c r="B81" i="8" s="1"/>
  <c r="B82" i="8" s="1"/>
  <c r="B84" i="8" s="1"/>
  <c r="B85" i="8" s="1"/>
  <c r="B87" i="8" s="1"/>
  <c r="B89" i="8" l="1"/>
  <c r="B90" i="8" s="1"/>
  <c r="B91" i="8" s="1"/>
  <c r="B92" i="8" s="1"/>
  <c r="B94" i="8" s="1"/>
  <c r="C1" i="8"/>
  <c r="C11" i="6" s="1"/>
  <c r="B95" i="8" l="1"/>
  <c r="C7" i="20"/>
  <c r="B98" i="8" l="1"/>
  <c r="B99" i="8" s="1"/>
  <c r="B100" i="8" s="1"/>
  <c r="B4" i="8"/>
  <c r="G20" i="8"/>
  <c r="B101" i="8" l="1"/>
  <c r="D12" i="8" s="1"/>
  <c r="H12" i="8" s="1"/>
  <c r="D10" i="8" l="1"/>
  <c r="H10" i="8" s="1"/>
  <c r="D8" i="8"/>
  <c r="H8" i="8" s="1"/>
  <c r="D18" i="8" l="1"/>
  <c r="H18" i="8" s="1"/>
  <c r="D14" i="8"/>
  <c r="H14" i="8" s="1"/>
  <c r="D16" i="8"/>
  <c r="H16" i="8" s="1"/>
  <c r="H20" i="8" l="1"/>
  <c r="E7" i="20" s="1"/>
  <c r="D16" i="47" l="1"/>
  <c r="H16" i="47" s="1"/>
  <c r="D18" i="47"/>
  <c r="H18" i="47" s="1"/>
  <c r="D12" i="47" l="1"/>
  <c r="H12" i="47" s="1"/>
  <c r="D14" i="47"/>
  <c r="H14" i="47" s="1"/>
  <c r="H20" i="47" l="1"/>
  <c r="E15" i="20" s="1"/>
  <c r="E29" i="20" s="1"/>
  <c r="E7" i="2" s="1"/>
  <c r="B38" i="56"/>
  <c r="B39" i="56" l="1"/>
  <c r="B40" i="56" l="1"/>
  <c r="B41" i="56" l="1"/>
  <c r="B43" i="56" l="1"/>
  <c r="B44" i="56" s="1"/>
  <c r="B46" i="56" s="1"/>
  <c r="B48" i="56" l="1"/>
  <c r="B51" i="56" l="1"/>
  <c r="B52" i="56" s="1"/>
  <c r="B53" i="56" s="1"/>
  <c r="B54" i="56" s="1"/>
  <c r="D14" i="56"/>
  <c r="H14" i="56" s="1"/>
  <c r="D12" i="56" l="1"/>
  <c r="H12" i="56" s="1"/>
  <c r="D10" i="56"/>
  <c r="H10" i="56" s="1"/>
  <c r="H16" i="56" l="1"/>
  <c r="E11" i="32" s="1"/>
  <c r="D18" i="58"/>
  <c r="H18" i="58" s="1"/>
  <c r="D16" i="58"/>
  <c r="H16" i="58" s="1"/>
  <c r="H20" i="58" l="1"/>
  <c r="E15" i="32" s="1"/>
  <c r="D12" i="59" l="1"/>
  <c r="H12" i="59" s="1"/>
  <c r="D10" i="59" l="1"/>
  <c r="H10" i="59" s="1"/>
  <c r="H14" i="59" s="1"/>
  <c r="E17" i="32" s="1"/>
  <c r="E29" i="32" l="1"/>
  <c r="E9" i="2" s="1"/>
  <c r="E11" i="2" s="1"/>
  <c r="E13" i="2" s="1"/>
  <c r="E15" i="2" s="1"/>
  <c r="E17" i="2" l="1"/>
  <c r="E19" i="2" s="1"/>
</calcChain>
</file>

<file path=xl/sharedStrings.xml><?xml version="1.0" encoding="utf-8"?>
<sst xmlns="http://schemas.openxmlformats.org/spreadsheetml/2006/main" count="4324" uniqueCount="1422">
  <si>
    <t>Nivo</t>
  </si>
  <si>
    <t>Normativ</t>
  </si>
  <si>
    <t>Opis dela</t>
  </si>
  <si>
    <t>Enota</t>
  </si>
  <si>
    <t>Količina</t>
  </si>
  <si>
    <t>Cena / enoto</t>
  </si>
  <si>
    <t>Vrednost</t>
  </si>
  <si>
    <t>ODVODNJAVANJE</t>
  </si>
  <si>
    <t>TUJE STORITVE</t>
  </si>
  <si>
    <t>SKUPNA REKAPITULACIJA</t>
  </si>
  <si>
    <t>SKUPAJ EUR</t>
  </si>
  <si>
    <t xml:space="preserve">DDV </t>
  </si>
  <si>
    <t>SKUPAJ EUR Z DDV</t>
  </si>
  <si>
    <t>Vrednosti so v EUR!</t>
  </si>
  <si>
    <t>Vrednosti so v EUR brez DDV!</t>
  </si>
  <si>
    <t>OPOMBE</t>
  </si>
  <si>
    <t>Opomba 1:</t>
  </si>
  <si>
    <t>Ponudnik sestavi ponudbeni predračun tako, da vnese cene na enoto v EUR brez DDV v stolpec »Cena/enoto« za vse navedene postavke. Vnos cen je omejen na dve decimalni mesti. Vse ostale celice so zaklenjene in morajo ostati nespremenjene.</t>
  </si>
  <si>
    <t>Opomba 2:</t>
  </si>
  <si>
    <t>Opomba 3:</t>
  </si>
  <si>
    <t>V primeru odkritja in odprave računskih napak se temu ustrezno spremeni tudi nominalna vrednost nepredvidenih del, ki je izražena v odstotku (enota mere je odstotek) od skupne vrednosti vseh ostalih postavk brez DDV.</t>
  </si>
  <si>
    <t>Opomba 4:</t>
  </si>
  <si>
    <t>GRADBENI IN POSEBNI ODPADKI: Izvajalec za vse produkte rušitvenih del in izkope ter odstranitve posebnih odpadkov sam priskrbi potrebno deponijo in plača vse spremljajoče stroške. Z vsemi odpadki je potrebno ravnati v skladu z načrtom rušitvenih del in elaboratom ravnanja z gradbenimi odpadki ter Uredbo o odpadkih, ki nastanejo pri gradbenih delih.</t>
  </si>
  <si>
    <t>kos</t>
  </si>
  <si>
    <t>m2</t>
  </si>
  <si>
    <t>m3</t>
  </si>
  <si>
    <t>SKUPAJ Z NEPREDVIDENIMI DELI</t>
  </si>
  <si>
    <t>Ponudnik mora vpisati svoje ponudbene cene brez DDV v vse postavke ponudbenega predračuna. Postavka brez označene cene ne bo plačana, naročnik pa bo smatral, da je upoštevana v okviru ostalih izpolnjenih pozicij.</t>
  </si>
  <si>
    <t>Na zavihku "Rekapitaulacija" program sam doda 10% za nepredvidena dela. Obračun nepredvidenih del je po dejanskih stroških</t>
  </si>
  <si>
    <t>Opomba 5:</t>
  </si>
  <si>
    <t>V ENOTNIH CENAH MORAJO  BITI ZAJETI STROŠKI:</t>
  </si>
  <si>
    <t xml:space="preserve">Vse ostale površine, ki jih bo izvajalec potreboval za gradnjo in za organizacijo gradbišč, si bo moral priskbeti sam na svoje stroške.   </t>
  </si>
  <si>
    <t>Izvajalec je dolžan izvesti vsa dela kvalitetno, v skladu s predpisi, projektom, tehničnimi pogoji in v skladu z dobro gradbeno prakso.</t>
  </si>
  <si>
    <t>Izvajalec mora v enotnih cenah upoštevati naslednje stroške, v kolikor le-ti niso upoštevani v posebnih postavkah:</t>
  </si>
  <si>
    <t>- vse stroške v zvezi z začasnim odvozom, deponiranjem in vračanjem izkopanega materiala na mestih, kjer ga ne bo možno deponirati na gradbišču;</t>
  </si>
  <si>
    <t>- vse stroške za postavitev gradbišča, gradbiščnih objektov, ureditev začasnih deponij, tekoče vzdrževanje in odstranitev gradbišča;</t>
  </si>
  <si>
    <t>- deponije si zagotavlja izvajalec sam na lastne stroške;</t>
  </si>
  <si>
    <t>- vse stroške za sanacijo in kultiviranje površin delovnega pasu in gradbiščnih površin po odstranitvi objektov;</t>
  </si>
  <si>
    <t>- vse stroške v zvezi s transporti po javnih poteh in cestah: morebitne odškodnine, morebitne sanacije cestišč zaradi poškodb med gradnjo itd.</t>
  </si>
  <si>
    <t>- vsi stroški za zagotavljanje varnosti in zdravja pri delu, zlasti stroške za vsa dela, ki izhajajo iz zahtev Varnostnega načrta</t>
  </si>
  <si>
    <t>- stroški odvoda meteorne vode iz gradbene jame in vode, ki se izceja iz bočnih strani izkopa, če je potrebno</t>
  </si>
  <si>
    <t>- stroški dela v kampadah zaradi oteženih geoloških razmer</t>
  </si>
  <si>
    <t>- stroški dela v nagnjenem terenu</t>
  </si>
  <si>
    <t>- stroški oteženega izkopa v mokrem terenu, izkop v vodi, prekop potokov itd.</t>
  </si>
  <si>
    <t xml:space="preserve">Dobava, montaža, uporaba in demontaža varovalnega opaža jarka v vertikalnem izkopu. </t>
  </si>
  <si>
    <t>3.</t>
  </si>
  <si>
    <t>I.</t>
  </si>
  <si>
    <t>1.</t>
  </si>
  <si>
    <t>2.</t>
  </si>
  <si>
    <t>4.</t>
  </si>
  <si>
    <t>m</t>
  </si>
  <si>
    <t>V.</t>
  </si>
  <si>
    <t>kpl</t>
  </si>
  <si>
    <t>5.</t>
  </si>
  <si>
    <t>m1</t>
  </si>
  <si>
    <t>II.</t>
  </si>
  <si>
    <t>kg</t>
  </si>
  <si>
    <t>III.</t>
  </si>
  <si>
    <t>IV.</t>
  </si>
  <si>
    <t>Pri zemeljskih delih je uporabljena kategorizacija v skladu z Dopolnili splošnih in tehničnih pogojev IV. knjiga (2001).</t>
  </si>
  <si>
    <t xml:space="preserve"> V postavkah kjer zemeljska dela niso posebej zavedena so le ta zajeta v sklopu osnovnih postavk za zemeljska dela.</t>
  </si>
  <si>
    <t>- vse stroške za pridobitev začasnih površin za gradnjo izven delovnega pasu (soglasja, odškodnine, itd.);</t>
  </si>
  <si>
    <t>79 311</t>
  </si>
  <si>
    <t>Vsi izkopi, prevozi in zasipi se obračunavajo v raščenem stanju oziroma vgrajenem.</t>
  </si>
  <si>
    <t>Izvajalec mora tekom gradnje zagotoviti dostope do okoliških stanovanjskih objektov.</t>
  </si>
  <si>
    <t>1.1.</t>
  </si>
  <si>
    <t>km</t>
  </si>
  <si>
    <t>1.2.</t>
  </si>
  <si>
    <t>6.</t>
  </si>
  <si>
    <t>7.</t>
  </si>
  <si>
    <t>Projektantski nadzor</t>
  </si>
  <si>
    <t>ur</t>
  </si>
  <si>
    <t>Izdelava projektne dokumentacije za projekt izvedenih del</t>
  </si>
  <si>
    <t>1.3.</t>
  </si>
  <si>
    <t>2.1.</t>
  </si>
  <si>
    <t>2.2.</t>
  </si>
  <si>
    <t>2.4.</t>
  </si>
  <si>
    <t>2.5.</t>
  </si>
  <si>
    <t>2.9.</t>
  </si>
  <si>
    <t>VOZIŠČE KONSTRUKCIJE</t>
  </si>
  <si>
    <t>3.1.</t>
  </si>
  <si>
    <t>3.1.1.</t>
  </si>
  <si>
    <t>OBRABNE IN ZAPORNE PLASTI</t>
  </si>
  <si>
    <t xml:space="preserve">3.2. </t>
  </si>
  <si>
    <t>NOSILNE PLASTI</t>
  </si>
  <si>
    <t>3.2.2.</t>
  </si>
  <si>
    <t>3.4.</t>
  </si>
  <si>
    <t>ROBNI ELEMENTI VOZIŠČ</t>
  </si>
  <si>
    <t>3.5.</t>
  </si>
  <si>
    <t>3.6.</t>
  </si>
  <si>
    <t>BANKINE</t>
  </si>
  <si>
    <t>5.4.</t>
  </si>
  <si>
    <t>OPREMA CEST</t>
  </si>
  <si>
    <t>6.1.</t>
  </si>
  <si>
    <t>6.2.</t>
  </si>
  <si>
    <t>OZNAČBE NA VOZIŠČU</t>
  </si>
  <si>
    <t>7.9.</t>
  </si>
  <si>
    <t>PREDDELA</t>
  </si>
  <si>
    <t>4.1.</t>
  </si>
  <si>
    <t>Geotehnični nadzor</t>
  </si>
  <si>
    <t>6.3.</t>
  </si>
  <si>
    <t>Postavitev in zavarovanje prečnega profila ostale javne ceste v ravninskem terenu</t>
  </si>
  <si>
    <t>13 311</t>
  </si>
  <si>
    <t>2.3.</t>
  </si>
  <si>
    <t>25 112</t>
  </si>
  <si>
    <t>3.1.4-6</t>
  </si>
  <si>
    <t>GRADBENA IN OBRTNIŠKA DELA</t>
  </si>
  <si>
    <t>POKONČNA OPREMA CEST</t>
  </si>
  <si>
    <t>61 652</t>
  </si>
  <si>
    <t>61 722</t>
  </si>
  <si>
    <t>61 723</t>
  </si>
  <si>
    <t>61 724</t>
  </si>
  <si>
    <t>61 725</t>
  </si>
  <si>
    <t>62 252</t>
  </si>
  <si>
    <t>62 423</t>
  </si>
  <si>
    <t>OPREMA ZA VODENJE PROMETA</t>
  </si>
  <si>
    <t>79 351</t>
  </si>
  <si>
    <t>79 514</t>
  </si>
  <si>
    <t>Izdelava nevezane nosilne plasti enakomerno zrnatega drobljenca iz kamnine v debelini 21 do 30 cm</t>
  </si>
  <si>
    <t>11 131</t>
  </si>
  <si>
    <t>OSTALA PREDDELA</t>
  </si>
  <si>
    <t>IZKOPI</t>
  </si>
  <si>
    <t>PREVOZI, RAZPROSTIRANJE IN UREDITEV DEPONIJ MATERIALA</t>
  </si>
  <si>
    <t>GEODETSKA DELA</t>
  </si>
  <si>
    <t>GLOBINSKO ODVODNJAVANJE - KANALIZACIJA</t>
  </si>
  <si>
    <t>4.4.</t>
  </si>
  <si>
    <t>JAŠKI</t>
  </si>
  <si>
    <t>4.5.</t>
  </si>
  <si>
    <t>PREPUSTI</t>
  </si>
  <si>
    <t>ČIŠČENJE TERENA</t>
  </si>
  <si>
    <t>PLANUM TEMELJNIH TAL</t>
  </si>
  <si>
    <t>LOČILNE, DRENAŽNE IN FILTRSKE PLASTI TER DELOVNI PLATO</t>
  </si>
  <si>
    <t>BREŽINE IN ZELENICE</t>
  </si>
  <si>
    <t>REKAPITULACIJA ETAPA 1. DEL</t>
  </si>
  <si>
    <t>11 122</t>
  </si>
  <si>
    <t xml:space="preserve">km </t>
  </si>
  <si>
    <t>11 132</t>
  </si>
  <si>
    <t>11 221</t>
  </si>
  <si>
    <t>11 298</t>
  </si>
  <si>
    <t>11 299</t>
  </si>
  <si>
    <t>12 282</t>
  </si>
  <si>
    <t>12 283</t>
  </si>
  <si>
    <t>12 323</t>
  </si>
  <si>
    <t>12 371</t>
  </si>
  <si>
    <t>12 321</t>
  </si>
  <si>
    <t>12 382</t>
  </si>
  <si>
    <t>13 395</t>
  </si>
  <si>
    <t>13 396</t>
  </si>
  <si>
    <t>13 397</t>
  </si>
  <si>
    <t>12 391</t>
  </si>
  <si>
    <t>12 392</t>
  </si>
  <si>
    <t>12 393</t>
  </si>
  <si>
    <t>12 394</t>
  </si>
  <si>
    <t>12 395</t>
  </si>
  <si>
    <t>12 396</t>
  </si>
  <si>
    <t>12 397</t>
  </si>
  <si>
    <t>12 398</t>
  </si>
  <si>
    <t>12 399</t>
  </si>
  <si>
    <t>13 400</t>
  </si>
  <si>
    <t>12 401</t>
  </si>
  <si>
    <t>12 402</t>
  </si>
  <si>
    <t>12 403</t>
  </si>
  <si>
    <t>12 404</t>
  </si>
  <si>
    <t>12 405</t>
  </si>
  <si>
    <t>13 140</t>
  </si>
  <si>
    <t>13 141</t>
  </si>
  <si>
    <t>13 142</t>
  </si>
  <si>
    <t>13 143</t>
  </si>
  <si>
    <t>ZEMELJSKA DELA IN TEMELJENJE</t>
  </si>
  <si>
    <t>21 114</t>
  </si>
  <si>
    <t>21 224</t>
  </si>
  <si>
    <t>21 231</t>
  </si>
  <si>
    <t>21 234</t>
  </si>
  <si>
    <t>21 241</t>
  </si>
  <si>
    <t>21 242</t>
  </si>
  <si>
    <t>21 313</t>
  </si>
  <si>
    <t>21 314</t>
  </si>
  <si>
    <t>21 315</t>
  </si>
  <si>
    <t>21 316</t>
  </si>
  <si>
    <t>21 317</t>
  </si>
  <si>
    <t>21 226</t>
  </si>
  <si>
    <t>22 112</t>
  </si>
  <si>
    <t>22 113</t>
  </si>
  <si>
    <t>23 313</t>
  </si>
  <si>
    <t>NASIPI , KLINI, ZASIPI, POSTELJICA IN GLINASTI NABOJ</t>
  </si>
  <si>
    <t>24 113</t>
  </si>
  <si>
    <t>24 114</t>
  </si>
  <si>
    <t>24 115</t>
  </si>
  <si>
    <t>24 116</t>
  </si>
  <si>
    <t>N25 151</t>
  </si>
  <si>
    <t>PREVOZI, RAZPROSTIRANJE IN UREJANJE DEPONIJ MATERIALA</t>
  </si>
  <si>
    <t>29 133</t>
  </si>
  <si>
    <t>29 134</t>
  </si>
  <si>
    <t>29 135</t>
  </si>
  <si>
    <t>29 132</t>
  </si>
  <si>
    <t>NEVEZANE NOSILNE PLASTI</t>
  </si>
  <si>
    <t>31 112</t>
  </si>
  <si>
    <t>Izdelava nevezane nosilne plasti gramoza v 21 do 30 cm</t>
  </si>
  <si>
    <t>31 553</t>
  </si>
  <si>
    <t>31 556</t>
  </si>
  <si>
    <t>VEZANE OBRABNE IN ZAPORNE PLASTI-BITUMENSKI BETONI</t>
  </si>
  <si>
    <t>32 272</t>
  </si>
  <si>
    <t>32 254</t>
  </si>
  <si>
    <t>32 255</t>
  </si>
  <si>
    <t>TLAKOVANE OBRABNE PLASTI</t>
  </si>
  <si>
    <t>34  315</t>
  </si>
  <si>
    <t>34  316</t>
  </si>
  <si>
    <t>36 113</t>
  </si>
  <si>
    <t>36 199</t>
  </si>
  <si>
    <t>41 237</t>
  </si>
  <si>
    <t>41 238</t>
  </si>
  <si>
    <t>42 163</t>
  </si>
  <si>
    <t>42 164</t>
  </si>
  <si>
    <t>42 165</t>
  </si>
  <si>
    <t>42 166</t>
  </si>
  <si>
    <t>42 321</t>
  </si>
  <si>
    <t>42 332</t>
  </si>
  <si>
    <t>42 339</t>
  </si>
  <si>
    <t>Obvitje cevne drenaže z geosintetikom</t>
  </si>
  <si>
    <t>4.3.</t>
  </si>
  <si>
    <t>KANALIZACIJA</t>
  </si>
  <si>
    <t>43 191</t>
  </si>
  <si>
    <t>43 192</t>
  </si>
  <si>
    <t>43 193</t>
  </si>
  <si>
    <t>43 194</t>
  </si>
  <si>
    <t>43 195</t>
  </si>
  <si>
    <t>43 196</t>
  </si>
  <si>
    <t>43 197</t>
  </si>
  <si>
    <t>43 291</t>
  </si>
  <si>
    <t>43 292</t>
  </si>
  <si>
    <t>43 293</t>
  </si>
  <si>
    <t>43 294</t>
  </si>
  <si>
    <t>43 295</t>
  </si>
  <si>
    <t>43 296</t>
  </si>
  <si>
    <t>43 297</t>
  </si>
  <si>
    <t>44 133</t>
  </si>
  <si>
    <t>44 134</t>
  </si>
  <si>
    <t>44 151</t>
  </si>
  <si>
    <t>44 152</t>
  </si>
  <si>
    <t>44 162</t>
  </si>
  <si>
    <t>44 163</t>
  </si>
  <si>
    <t>44 164</t>
  </si>
  <si>
    <t>44 165</t>
  </si>
  <si>
    <t>44 961</t>
  </si>
  <si>
    <t>44 962</t>
  </si>
  <si>
    <t>44 963</t>
  </si>
  <si>
    <t>44 964</t>
  </si>
  <si>
    <t>44 972</t>
  </si>
  <si>
    <t>44 973</t>
  </si>
  <si>
    <t>44 974</t>
  </si>
  <si>
    <t>44 975</t>
  </si>
  <si>
    <t>45 214</t>
  </si>
  <si>
    <t>45 215</t>
  </si>
  <si>
    <t>45 216</t>
  </si>
  <si>
    <t>45 217</t>
  </si>
  <si>
    <t>54 315</t>
  </si>
  <si>
    <t>44 990</t>
  </si>
  <si>
    <t>44 976</t>
  </si>
  <si>
    <t>5.1.</t>
  </si>
  <si>
    <t>51 211</t>
  </si>
  <si>
    <t>51 331</t>
  </si>
  <si>
    <t>50 001</t>
  </si>
  <si>
    <t>50 002</t>
  </si>
  <si>
    <t>5.2.</t>
  </si>
  <si>
    <t>52 221</t>
  </si>
  <si>
    <t>Dobava in postavitev rebrastih žic iz visokovrednega naravno trdega jekla B St 500 S (S 500) s premerom do 12 mm, za enostavno ojačitev;</t>
  </si>
  <si>
    <t>52 314</t>
  </si>
  <si>
    <t>50 009</t>
  </si>
  <si>
    <t>50 010</t>
  </si>
  <si>
    <t>5.3.</t>
  </si>
  <si>
    <t>53 116</t>
  </si>
  <si>
    <t>53 132</t>
  </si>
  <si>
    <t>Dobava in vgraditev ojačenega cementnega betona C25/30 v steno podpornega zidu;</t>
  </si>
  <si>
    <t>50 003</t>
  </si>
  <si>
    <t>50 004</t>
  </si>
  <si>
    <t>50 005</t>
  </si>
  <si>
    <t>53 615</t>
  </si>
  <si>
    <t>Doplačilo za zagotovitev kvalitete cementnega betona C 25/30 (temeljna peta in stena zidu) za stopnjo izpostavljenosti XC4;</t>
  </si>
  <si>
    <t>53 632</t>
  </si>
  <si>
    <t>Doplačilo za zagotovitev kvalitete cementnega betona C 25/30 (stena zidu) za stopnjo izpostavljenosti XF2;</t>
  </si>
  <si>
    <t>53 636</t>
  </si>
  <si>
    <t>Doplačilo za zagotovitev kvalitete cementnega betona C 25/30 (temeljna peta) za stopnjo izpostavljenosti XF3;</t>
  </si>
  <si>
    <t>Doplačilo za zagotovitev kvalitete cementnega betona C 25/30 (stena podpornega zidu) za stopnjo izpostavljenosti XF4;</t>
  </si>
  <si>
    <t>53 995</t>
  </si>
  <si>
    <t>Dobava nove mrežne ograje s stebrički in vsem potrebnim materialom, ba vrhu zidu, višina ograje 1,10 m.</t>
  </si>
  <si>
    <t>53 996</t>
  </si>
  <si>
    <t>Popravilo navezave obstoječih betonskih korit na jaške meteorne kanalizacije, z cementnim betonom C30/37, z dodatkom XC2 in XC4, opažem (skupaj 8m2), betonom in armaturo ter vsemi potrebnimi deli.</t>
  </si>
  <si>
    <t>50 011</t>
  </si>
  <si>
    <t>50 012</t>
  </si>
  <si>
    <t>50 013</t>
  </si>
  <si>
    <t>50 014</t>
  </si>
  <si>
    <t>54 115</t>
  </si>
  <si>
    <t>54 116</t>
  </si>
  <si>
    <t>61 122</t>
  </si>
  <si>
    <t>61 213</t>
  </si>
  <si>
    <t>61 216</t>
  </si>
  <si>
    <t>61 217</t>
  </si>
  <si>
    <t>61 218</t>
  </si>
  <si>
    <t>61 653</t>
  </si>
  <si>
    <t>61 931</t>
  </si>
  <si>
    <t>62 132</t>
  </si>
  <si>
    <t>62 424</t>
  </si>
  <si>
    <t>62 498</t>
  </si>
  <si>
    <t>62 499</t>
  </si>
  <si>
    <t>61 112</t>
  </si>
  <si>
    <t>7.2.</t>
  </si>
  <si>
    <t>ELEKTROENERGETSKI VODI</t>
  </si>
  <si>
    <t>N72 199</t>
  </si>
  <si>
    <t>72 422</t>
  </si>
  <si>
    <t>72 452</t>
  </si>
  <si>
    <t>PRESKUSI, NADZOR IN TEHNIČNA DOKUMENTACIJA</t>
  </si>
  <si>
    <t>79 001</t>
  </si>
  <si>
    <t>79 515</t>
  </si>
  <si>
    <t>Izdelava projektne dokumentacije za vzdrževanje in obratovanje</t>
  </si>
  <si>
    <t>79 516</t>
  </si>
  <si>
    <t>Izdelava dokumentacije za BCP</t>
  </si>
  <si>
    <t>11 222</t>
  </si>
  <si>
    <t xml:space="preserve">Zakoličba geodestkih točk robov </t>
  </si>
  <si>
    <t>Porušitev asfaltne plasti v debelini do 8 cm</t>
  </si>
  <si>
    <t>31 554</t>
  </si>
  <si>
    <t>32 271</t>
  </si>
  <si>
    <t>35 214</t>
  </si>
  <si>
    <t>44 854</t>
  </si>
  <si>
    <t>TESARSKA DELA</t>
  </si>
  <si>
    <t>51 311</t>
  </si>
  <si>
    <t>Izdelava opaža za ravne temelje nadstrešnice avtobusnega postajališča</t>
  </si>
  <si>
    <t>DELA Z JEKLOM ZA OJAČITEV</t>
  </si>
  <si>
    <t>52 224</t>
  </si>
  <si>
    <t>DELA S CEMENTNIM BETONOM</t>
  </si>
  <si>
    <t>53 151</t>
  </si>
  <si>
    <t>53 315</t>
  </si>
  <si>
    <t>62 425</t>
  </si>
  <si>
    <t>DRUGA PROMETNA OPREMA CEST</t>
  </si>
  <si>
    <t>66 922</t>
  </si>
  <si>
    <t>Dobava in postavitev koša za smeti</t>
  </si>
  <si>
    <t>66 923</t>
  </si>
  <si>
    <t>66 924</t>
  </si>
  <si>
    <t>12 322</t>
  </si>
  <si>
    <t>Porušitev asfaltne plasti v debelini do 4 cm</t>
  </si>
  <si>
    <t>35 276</t>
  </si>
  <si>
    <t>GRADBENA DELA</t>
  </si>
  <si>
    <t>12 324</t>
  </si>
  <si>
    <t>12 325</t>
  </si>
  <si>
    <t>12 326</t>
  </si>
  <si>
    <t>12 327</t>
  </si>
  <si>
    <t>12 328</t>
  </si>
  <si>
    <t>n3</t>
  </si>
  <si>
    <t>12 329</t>
  </si>
  <si>
    <t>29 136</t>
  </si>
  <si>
    <t>29 137</t>
  </si>
  <si>
    <t>29 138</t>
  </si>
  <si>
    <t>35 275</t>
  </si>
  <si>
    <t>50 006</t>
  </si>
  <si>
    <t>50 007</t>
  </si>
  <si>
    <t>50 008</t>
  </si>
  <si>
    <t>50 015</t>
  </si>
  <si>
    <t>50 016</t>
  </si>
  <si>
    <t>50 017</t>
  </si>
  <si>
    <t>50 018</t>
  </si>
  <si>
    <t>50 019</t>
  </si>
  <si>
    <t>50 020</t>
  </si>
  <si>
    <t>50 021</t>
  </si>
  <si>
    <t>54 215</t>
  </si>
  <si>
    <t>54 216</t>
  </si>
  <si>
    <t>54 218</t>
  </si>
  <si>
    <t>54 220</t>
  </si>
  <si>
    <t>50 023</t>
  </si>
  <si>
    <t>50 024</t>
  </si>
  <si>
    <t>50 025</t>
  </si>
  <si>
    <t>ZIDARSKA DELA</t>
  </si>
  <si>
    <t>*</t>
  </si>
  <si>
    <t>OPOMBE:</t>
  </si>
  <si>
    <t xml:space="preserve">V ceni rušitvenih del je potrebno upoštevati vse ukrepe za varno delo, zaščito gradbišča in komunikacij, vse transporte, nalaganje in odvoz gradbenega odpadnega materiala na trajno deponijo vključno s plačilom komunalne takse, ter po končanih delih priložiti poročilo o gospodarjenju z gradbenimi odpadki vključno s predpisanimi evidenčnimi listi. Ravnati v skladu z Uredbo o ravnanju z odpadki, Ur.l.št. 34/2008.       </t>
  </si>
  <si>
    <t>Pri odvoz kovinskih ruševin na komunalno deponijo mora izvajalec predati potrdilo o predaji materiala na deponijo skupaj s ceno za katero je prodal  ves porušeni material. Cena prejetega denarja od prodaje ruševin se odšteje znesku rušitvenih del iz te ponudbe.</t>
  </si>
  <si>
    <t>Vsi potrebni odri in razni ukrepi za varno izvedbo so upoštevani v ceni rušenja in se ne upoštevajo posebej.</t>
  </si>
  <si>
    <t>Dvižna in transportna sredstva je potrebno prilagoditi delu v skladu z rušitvenim elaboratom.</t>
  </si>
  <si>
    <t>Obvezno upoštevati zaščitne mere.</t>
  </si>
  <si>
    <t>Obvezno je ločevanje vgrajenih materialov: beton, armiran beton, opeka, bitumenske izolacije, les, pločevina, kovinski izdelki, kleparski izdelki, ….</t>
  </si>
  <si>
    <t>Način rušenja je načeloma prepuščen izvajalcu z upoštevanjem rušitvenega elaborata.</t>
  </si>
  <si>
    <t>V ceni morajo biti upoštevani stroški organizacije gradbišča, stroški odvisni od izbrane tehnologije rušenja, stroški za zagotavljanje varnosti pri delu, stroški ukrepov za zmanjšanje vplivov na okolje, stroški začasnega deponiranja na gradb. deponijah, strošek transporta gradbenih odpadkov na trajno deponijo vključno s plačilom taks na deponiji in pridobitev evidenčnih listov kot dokazilo o odlaganju odpadkov za konkretno gradbišče.</t>
  </si>
  <si>
    <t>V ceni je zajeta postavitev in zavarovanje prečnih profilov</t>
  </si>
  <si>
    <t>S 1 1 321</t>
  </si>
  <si>
    <t>11 120</t>
  </si>
  <si>
    <t>Zakoličba temeljev novih podpornikov in krilnih zidov</t>
  </si>
  <si>
    <t>točk</t>
  </si>
  <si>
    <t>RUŠITEV OBSTOJEČEGA MOSTU</t>
  </si>
  <si>
    <t>12 231</t>
  </si>
  <si>
    <t>12 290</t>
  </si>
  <si>
    <t>12 292</t>
  </si>
  <si>
    <t>12 293</t>
  </si>
  <si>
    <t>12 294</t>
  </si>
  <si>
    <t>13 253</t>
  </si>
  <si>
    <t>Organizacija gradbišča - postavitev začasnih objektov</t>
  </si>
  <si>
    <t>21 333</t>
  </si>
  <si>
    <t xml:space="preserve">m3 </t>
  </si>
  <si>
    <t>21 334</t>
  </si>
  <si>
    <t>21 335</t>
  </si>
  <si>
    <t>22 111</t>
  </si>
  <si>
    <t>Planum naravnih temeljnih tal v lahki zemljini</t>
  </si>
  <si>
    <t>24 101</t>
  </si>
  <si>
    <t>Izvedba tamponske posteljice pod podporniki v debelini 20-25 cm</t>
  </si>
  <si>
    <t>24 111</t>
  </si>
  <si>
    <t>24 326</t>
  </si>
  <si>
    <t>35 282</t>
  </si>
  <si>
    <t>35 399</t>
  </si>
  <si>
    <t>51 332</t>
  </si>
  <si>
    <t>51 612</t>
  </si>
  <si>
    <t>51 321</t>
  </si>
  <si>
    <t>52 231</t>
  </si>
  <si>
    <t>52 232</t>
  </si>
  <si>
    <t>52 315</t>
  </si>
  <si>
    <t>52 322</t>
  </si>
  <si>
    <t>53 241</t>
  </si>
  <si>
    <t>53 242</t>
  </si>
  <si>
    <t>53 312</t>
  </si>
  <si>
    <t>53 313</t>
  </si>
  <si>
    <t>53 314</t>
  </si>
  <si>
    <t>53 335</t>
  </si>
  <si>
    <t>53 336</t>
  </si>
  <si>
    <t>53 338</t>
  </si>
  <si>
    <t>54 542</t>
  </si>
  <si>
    <t>Metlanje površine cementnega betona</t>
  </si>
  <si>
    <t>OGRAJA MOSTU</t>
  </si>
  <si>
    <t>54 001</t>
  </si>
  <si>
    <t>stebrički mostne ograje dimenzij 26x26x100 cm</t>
  </si>
  <si>
    <t>krajni stebrički mostne ograje dimenzij 52x26x100  cm</t>
  </si>
  <si>
    <t xml:space="preserve">kos </t>
  </si>
  <si>
    <t>KLJUČAVNIČARSKA DELA</t>
  </si>
  <si>
    <t>58 990</t>
  </si>
  <si>
    <t>55 991</t>
  </si>
  <si>
    <t>55 992</t>
  </si>
  <si>
    <t>54 005</t>
  </si>
  <si>
    <t>ZAŠČITNA DELA</t>
  </si>
  <si>
    <t>HIDROIZOLACIJE</t>
  </si>
  <si>
    <t>S 5 9 411</t>
  </si>
  <si>
    <t>Priprava podlage - površine cementnega betona z vodnim curkom</t>
  </si>
  <si>
    <t>S 5 9 433</t>
  </si>
  <si>
    <t>S 5 9 441</t>
  </si>
  <si>
    <t>S 5 9 493</t>
  </si>
  <si>
    <t>S 5 9 532</t>
  </si>
  <si>
    <t>S 5 9 693</t>
  </si>
  <si>
    <t>S 5 9 751</t>
  </si>
  <si>
    <t>Izdelava zaščitne plasti iz čepaste folije</t>
  </si>
  <si>
    <t>S 5 9 811</t>
  </si>
  <si>
    <t>S 5 9 821</t>
  </si>
  <si>
    <t xml:space="preserve">Izdelava parodifuznega premaza cementnobetonske površine </t>
  </si>
  <si>
    <t>S 5 9 831</t>
  </si>
  <si>
    <t>54 551</t>
  </si>
  <si>
    <t>79 131</t>
  </si>
  <si>
    <t>Izvedba obremenilnega preskusa premostitvenega objekta, dolgega do 50 m1</t>
  </si>
  <si>
    <t>78 110</t>
  </si>
  <si>
    <t>Izdelava načrta izvedenih del mostu</t>
  </si>
  <si>
    <t>78 111</t>
  </si>
  <si>
    <t>78 112</t>
  </si>
  <si>
    <t>Geomehanski nadzor</t>
  </si>
  <si>
    <t>RAZNA DELA</t>
  </si>
  <si>
    <t>Zakoličenje osi in postavitev profilov za izkope in nasipe, zakoličenje vseh objektov v obsegu del, prenos v naravo, vzdrževanje geodetskih točk (vsa geodetska dela v skladu s tehničnimi pogoji)</t>
  </si>
  <si>
    <t>Geodetski posnetek začetnega (ničelnega) stanja izvedenega po ostranitvi zarasti in geodetski posnetek izvedenih del.</t>
  </si>
  <si>
    <t>Zavarovanje pod mostom je upoštevano pri objektu.</t>
  </si>
  <si>
    <t>Zavarovanje pod mostom (in do talnih pragov gorvodno in dolvodno od objekta).</t>
  </si>
  <si>
    <t>- dobava, dovoz in vgradnja peščene podlage</t>
  </si>
  <si>
    <t xml:space="preserve">Izdelava talnega praga za stabilizacijo dna (vključno z dobavo in transportom materiala).
~ izkop
~ kamen d=0.30-0.50 m v betonu, 4 m3
~ lomljenec d=0.30-0.50, 2 m3 
~ peščen filter, 1 m3
</t>
  </si>
  <si>
    <t xml:space="preserve">Izdelava talnega praga za stabilizacijo dna (vključno z dobavo in transportom materiala).
~ izkop
~ kamen d=0.30-0.50 m v betonu, 6 m3
~ lomljenec d=0.30-0.50, 2.80 m3 
~ peščen filter, 1.50 m3
</t>
  </si>
  <si>
    <t>Izdelava projektne dokumentacije za projekt izvedenih del.</t>
  </si>
  <si>
    <t>12 151</t>
  </si>
  <si>
    <t>12 161</t>
  </si>
  <si>
    <t>12 162</t>
  </si>
  <si>
    <t>Izvedba tamponske posteljice pod prepustom v debelini 20-25 cm</t>
  </si>
  <si>
    <t>25 151</t>
  </si>
  <si>
    <t>51 212</t>
  </si>
  <si>
    <t>51 213</t>
  </si>
  <si>
    <t>51 214</t>
  </si>
  <si>
    <t>51 215</t>
  </si>
  <si>
    <t>51 322</t>
  </si>
  <si>
    <t>51 323</t>
  </si>
  <si>
    <t>51 324</t>
  </si>
  <si>
    <t>51 325</t>
  </si>
  <si>
    <t>51 326</t>
  </si>
  <si>
    <t>51 329</t>
  </si>
  <si>
    <t>51 330</t>
  </si>
  <si>
    <t>53 243</t>
  </si>
  <si>
    <t>53 244</t>
  </si>
  <si>
    <t>53 245</t>
  </si>
  <si>
    <t>53 316</t>
  </si>
  <si>
    <t>53 317</t>
  </si>
  <si>
    <t>53 318</t>
  </si>
  <si>
    <t>53 319</t>
  </si>
  <si>
    <t>53 320</t>
  </si>
  <si>
    <t>53 337</t>
  </si>
  <si>
    <t>54 550</t>
  </si>
  <si>
    <t>54 002</t>
  </si>
  <si>
    <t>Kompletna dobava in postavitev JVO ograje N2 W5</t>
  </si>
  <si>
    <t>54 003</t>
  </si>
  <si>
    <t>Dodatek za 4 metrsko vkopano zaključnico</t>
  </si>
  <si>
    <t>54 004</t>
  </si>
  <si>
    <t>Dodatek za polkrožno zaključnico</t>
  </si>
  <si>
    <t xml:space="preserve">Izdelava načrta izvedenih </t>
  </si>
  <si>
    <t>Vsa izkopna dela in transporti izkopnih materialov se obračunajo po prostornini zemljine v raščenem stanju. Vsa nasipna dela se obračunajo po prostornini zemljine v vgrajenem stanju. Izračun količin na podlagi profilov, posnetih pred in po izkopavanju. V enotni ceni postavk za izkope, če ni posebej označeno, mora biti vključeno: izkop, nakladanje in prevoz do 500 m.  Transporti se obračunajo posebej le, če je transportna razsalja več kot 500 m tako, da se od dejanske razdalje transporta odšteje 500 m, kar je obračunano v postavkah izkop. Npr.: za izkop s transportom na razdaljo 700 m je izvajalec upravičen za doplačilo za razdaljo 200 m (to je 0-500 m).</t>
  </si>
  <si>
    <t>Površinski izkopi plodne zemlje (humusa), strojno</t>
  </si>
  <si>
    <t>Široki strojni izkop prirodno vlažnega  materiala III.kat. z bagrom v predvidenih naklonih in niveleti z odmetom v deponijo ob trasi.</t>
  </si>
  <si>
    <t>~ do normalnega profila</t>
  </si>
  <si>
    <t>~ za zavarovanje</t>
  </si>
  <si>
    <t>Dobava, dovoz in vgradnja kamnometa za zavarovanje nožice korita (d=0,50m)</t>
  </si>
  <si>
    <t>Dobava, dovoz in vgradnja peščenega filtra pod predvideno kamnito oblogo.</t>
  </si>
  <si>
    <t>Humuziranje površin, ki so predvidene za zatravitev, v debelini 20 cm z narivom materiala z buldozerjem iz deponije ob trasi.</t>
  </si>
  <si>
    <t>Posejanje in planiranje površin s travnim semenom z dodatkom umetnega gnojila (upoštevan tudi pas 5 m ob trasi)</t>
  </si>
  <si>
    <t>Odvoz in razgrinjanje odvečnega materiala na deponijo s plačilom takse deponije</t>
  </si>
  <si>
    <t>Izdelava talnega praga za stabilizacijo dna (vključno z dobavo in transportom materiala).
~ izkop
~ leseni piloti fi 25 cm, l=2 m, kom 4
~ oblice fi 25cm, l=1.80 m, kom 6
~ oblice fi 25cm, l=1.60 m, kom 6
~ kamen d=20-40cm 2.50 m3
~ humusiranje 1m3
~ zatravitev 1m2</t>
  </si>
  <si>
    <t>kom</t>
  </si>
  <si>
    <t>Izdelava stopnje (vključno z dobavo in transportom materiala).
~ izkop
~ kamen d=0.30-0.50 m v betonu, 5 m3
~ lomljenec d=0.30-0.50, 5 m3 
~ peščen filter, 3.50 m3
~ humusiranje 1m3
~ zatravitev 1m2</t>
  </si>
  <si>
    <t>PRIPRAVLJALNA DELA</t>
  </si>
  <si>
    <t>Zakoličba predvidenih kabelskih tras, trasiranje (zarisovanje) (smerni kabli)</t>
  </si>
  <si>
    <t>Zakoličba obstoječih kabelskih tras, trasiranje (optika, telefon, elektro, kanalizacija, ...)</t>
  </si>
  <si>
    <t>Priprava del in materiala.</t>
  </si>
  <si>
    <t>količine za m1</t>
  </si>
  <si>
    <t>izkop strojni</t>
  </si>
  <si>
    <t>izkop ročni</t>
  </si>
  <si>
    <t>zasip s peskom okoli cevi</t>
  </si>
  <si>
    <t>tamponski zasip z utrditvijo</t>
  </si>
  <si>
    <t>cev 110</t>
  </si>
  <si>
    <t>ozemljitveni valjanec</t>
  </si>
  <si>
    <t>PVC distančnik</t>
  </si>
  <si>
    <t>PVC opozorilni trak</t>
  </si>
  <si>
    <t>odvoz odvečnega materiala na deponijo</t>
  </si>
  <si>
    <t>Dobava materiala in izdelava cevne kabelske kanalizacije preseka 1x iz PC cevi 80mm,  v temelju kandelabra</t>
  </si>
  <si>
    <t>Dobava materiala in izdelava cevne kabelske kanalizacije preseka 1x iz PC cevi 50mm, s polaganjem na opaž robnih vencev pred betoniranjem</t>
  </si>
  <si>
    <t>Izdelava kabelskega jaška dim. BC Ø40mm, strojni izkop v zemljišču III-IV. kategorije, jašek opremljen z LTŽ pokrovom 40×40cm, 250kN z napisom JAVNA RAZSVETLJAVA, nakladanje in odvoz materiala, čiščenje terena. Višina cevi je 1m.</t>
  </si>
  <si>
    <t>Polaganje tipskih betonskih temeljev (800x800x1500 mm) v teren globine 1,5m na pripravljenu betonsko podlago (za kandelabre), komplet z temeljem in sidri z vijaki za montažo kandelabrov na bet. ploščo.</t>
  </si>
  <si>
    <t xml:space="preserve">Izdelava gradbenih jam za polaganje tipskih betonskih temeljev, dim. 800 x 800 x 1500 mm, na pripravljeno betonsko podlago, komplet  </t>
  </si>
  <si>
    <t>JAKI TOK</t>
  </si>
  <si>
    <t>RAZSVETLJAVA</t>
  </si>
  <si>
    <t>Dobava in montaža svetilke Siteco, tip 5XA51282NA008/DL®20LED ST1 2a; v kompletu s sijalko</t>
  </si>
  <si>
    <t>INSTALACIJSKI MATERIAL</t>
  </si>
  <si>
    <t>- razdelilec kandelabra</t>
  </si>
  <si>
    <t>Dobava in montaža praznega tipiziranega ohišja radarja</t>
  </si>
  <si>
    <t>Dobava in montaža droga radarja iz pocinkane jeklene cevi fi 100 mm, višine 4000 mm</t>
  </si>
  <si>
    <t>Električne veze PVE 5/25, ki se montirajo v kandelaber proizvajalca ELLUM-Celje ali podobno</t>
  </si>
  <si>
    <t>Nosilec PVE omarice v kandelabru - ELLUM Celje ali podobno</t>
  </si>
  <si>
    <t>Cevne varovalke tipa T - TRAGE - ELLUM Celje ali podobno</t>
  </si>
  <si>
    <t xml:space="preserve">Dobava in montaža trojne konzole nerjaveče za zastave, ki se montira na drog </t>
  </si>
  <si>
    <t>Dobava in montaža trajne oznake z napisno ploščico, ki označuje številko droga, ki je navedena v načrtu</t>
  </si>
  <si>
    <t>Dobava in montaža vodotesne vtičnice, IP67, s pokrovom, ki se montira na drog za potrebe novoletne osvetlitve</t>
  </si>
  <si>
    <t>Dobava in montaža kandelabra kot npr. ATRIVA Kk4 višine 2900 mm, iz litega aluminija, s priključno omarico s sponkami in varovalko 6A. Vključno s sidrom (svetilka mali zvon).</t>
  </si>
  <si>
    <t>Dobava in montaža priključne doze, komplet s priključnimi in križnimi sponkami ter R/Z žico 25 mm2, montirane na stebrih</t>
  </si>
  <si>
    <t>KABLI IN IZVODI</t>
  </si>
  <si>
    <t>Polaganje kabla v kandelabru od PVE nosilca do svetilke, tip kabla NYY-J 4 x 2,5 mm2</t>
  </si>
  <si>
    <t>Izdelava priključkov na priključna mesta:</t>
  </si>
  <si>
    <t xml:space="preserve">do 10 mm2  </t>
  </si>
  <si>
    <t xml:space="preserve">do 2,5 mm2  </t>
  </si>
  <si>
    <t>Dobava in polaganje kabla NA2XY-J 4x6+1,5mm2 v kabelski kanalizaciji</t>
  </si>
  <si>
    <t>STRELOVOD - OZEMLJITVE</t>
  </si>
  <si>
    <t>Valjanec Fe-Zn 25x4mm, za povezavo kandelabrov, položen v zemljo nad kabelsko kanalizacijol, komplet</t>
  </si>
  <si>
    <t>Izvedba raznih spojeh ( križni, vijačni, ….)</t>
  </si>
  <si>
    <t>RAZDELILCI</t>
  </si>
  <si>
    <t>Dobava in dograditev razdelilnika R-JR</t>
  </si>
  <si>
    <t>betonski temelj za 2 omarici</t>
  </si>
  <si>
    <t>omarica prazna PMO-4</t>
  </si>
  <si>
    <t>stikalo RS40 A</t>
  </si>
  <si>
    <t>Stikalo G410-108</t>
  </si>
  <si>
    <t>kontaktor KNL 12</t>
  </si>
  <si>
    <t>luxomat HTR 03/3</t>
  </si>
  <si>
    <t>stikalna ura DIGI 20</t>
  </si>
  <si>
    <t>fotocelica</t>
  </si>
  <si>
    <t>infocelica</t>
  </si>
  <si>
    <t>instalac. Varovalka EFEN/10A</t>
  </si>
  <si>
    <t>prednapetostna zaščita razreda C</t>
  </si>
  <si>
    <t>sponke, drobni, vijačni in povezovalni material</t>
  </si>
  <si>
    <t>kompl.</t>
  </si>
  <si>
    <t>TRANSPORT</t>
  </si>
  <si>
    <t>Razvoz, raznos materiala po delovišču</t>
  </si>
  <si>
    <t>ZAKLJUČNA DELA</t>
  </si>
  <si>
    <t>Snemanje trase kablovoda in vris v kataster :</t>
  </si>
  <si>
    <t>Pregled in napetostni preizkus  NN kabla ter ostalih naprav, meritve instalacij, komplet.</t>
  </si>
  <si>
    <t>Pregled in preizkus javne razsvetljave</t>
  </si>
  <si>
    <t xml:space="preserve">Zakoličba predvidenih trase kanalizacije, trasiranje </t>
  </si>
  <si>
    <t>Zakoličba obstoječih kabelskih tras, trasiranje (optika, telefon, DEM kabli, elektro, KTV, kanalizacija, ...)</t>
  </si>
  <si>
    <t>cev 160</t>
  </si>
  <si>
    <t>Izdelava kabelskega jaška dim. BC Ø40cm, strojni izkop v zemljišču III-IV. kategorije, jašek opremljen z LTŽ pokrovom 40×40cm, 250kN z napisom JAVNA RAZSVETLJAVA, nakladanje in odvoz materiala, čiščenje terena. Višina cevi je 1m.</t>
  </si>
  <si>
    <t>Izdelava kabelskega jaška dim. BC Ø100cm, strojni izkop v zemljišču III-IV. kategorije, jašek opremljen z LTŽ pokrovom 60×60cm, 250kN z napisom ELEKTRIKA, nakladanje in odvoz materiala, čiščenje terena. Višina cevi je 1m.</t>
  </si>
  <si>
    <t>PRESTAVITEV KANDELABRA</t>
  </si>
  <si>
    <t>Zakoličenje kablovodov</t>
  </si>
  <si>
    <t>Stikalne manipulacije za zavarovanje delovišča</t>
  </si>
  <si>
    <t>Pregled naprav pred ponovnim vklopom</t>
  </si>
  <si>
    <t xml:space="preserve">Demontaža obstoječih prostozračnih vodnikov NNO </t>
  </si>
  <si>
    <t>Dobava, razvlačenje in napenjanje SKS 3x70+71,5mm2</t>
  </si>
  <si>
    <t>Valjanec Fe-Zn 25x4mm, za povezavo kandelabrov, položen v zemljo nad napajalnim kablom, pri prečkanju ceste pod asfaltiranimi površinami pa nad cevjo v kateri je napajalni kabel, komplet</t>
  </si>
  <si>
    <t>Snemanje trase elektro kanalizacije in vris v kataster :</t>
  </si>
  <si>
    <t>PREDHODNA IN PRIPRAVLJALNA DELA</t>
  </si>
  <si>
    <t>tm</t>
  </si>
  <si>
    <t>VI.</t>
  </si>
  <si>
    <t>VII.</t>
  </si>
  <si>
    <t>VIII.</t>
  </si>
  <si>
    <t>IX.</t>
  </si>
  <si>
    <t>XI.</t>
  </si>
  <si>
    <t>REKAPITULACIJA ETAPA 2. DEL</t>
  </si>
  <si>
    <t>ETAPA 1. DEL</t>
  </si>
  <si>
    <t>ETAPA 2. DEL</t>
  </si>
  <si>
    <t>11 121</t>
  </si>
  <si>
    <t>N11 298</t>
  </si>
  <si>
    <t>N11 299</t>
  </si>
  <si>
    <t>12 132</t>
  </si>
  <si>
    <t>N12 282</t>
  </si>
  <si>
    <t>N12 284</t>
  </si>
  <si>
    <t>N12 299</t>
  </si>
  <si>
    <t>N12 372</t>
  </si>
  <si>
    <t>N12 321</t>
  </si>
  <si>
    <t>N12 323</t>
  </si>
  <si>
    <t>N12 231</t>
  </si>
  <si>
    <t>12 381</t>
  </si>
  <si>
    <t>N12 435</t>
  </si>
  <si>
    <t>N12 436</t>
  </si>
  <si>
    <t>N12 437</t>
  </si>
  <si>
    <t>N13 142</t>
  </si>
  <si>
    <t>21 243</t>
  </si>
  <si>
    <t>21 253</t>
  </si>
  <si>
    <t>23 311</t>
  </si>
  <si>
    <t>N24 115</t>
  </si>
  <si>
    <t>N24 116</t>
  </si>
  <si>
    <t>N24 120</t>
  </si>
  <si>
    <t>N29 121</t>
  </si>
  <si>
    <t>N29 119</t>
  </si>
  <si>
    <t>N29 120</t>
  </si>
  <si>
    <t>N29 122</t>
  </si>
  <si>
    <t>31 132</t>
  </si>
  <si>
    <t>31 453</t>
  </si>
  <si>
    <t>31 646</t>
  </si>
  <si>
    <t>OBRABNE PLASTI</t>
  </si>
  <si>
    <t>NEVEZANE OBRABNE PLASTI</t>
  </si>
  <si>
    <t>32 112</t>
  </si>
  <si>
    <t>32 668</t>
  </si>
  <si>
    <t>32 249</t>
  </si>
  <si>
    <t>34 311</t>
  </si>
  <si>
    <t>34 312</t>
  </si>
  <si>
    <t>34 911</t>
  </si>
  <si>
    <t>34 913</t>
  </si>
  <si>
    <t>POVRŠINSKO ODVODNJAVANJE</t>
  </si>
  <si>
    <t>N41 650</t>
  </si>
  <si>
    <t>N41 660</t>
  </si>
  <si>
    <t>42 272</t>
  </si>
  <si>
    <t>N42 339</t>
  </si>
  <si>
    <t>43 231</t>
  </si>
  <si>
    <t>43 232</t>
  </si>
  <si>
    <t>43 234</t>
  </si>
  <si>
    <t>43 235</t>
  </si>
  <si>
    <t>43 237</t>
  </si>
  <si>
    <t>42 281</t>
  </si>
  <si>
    <t>42 282</t>
  </si>
  <si>
    <t>42 283</t>
  </si>
  <si>
    <t>42 284</t>
  </si>
  <si>
    <t>42 287</t>
  </si>
  <si>
    <t>42 288</t>
  </si>
  <si>
    <t>44 142</t>
  </si>
  <si>
    <t>44 143</t>
  </si>
  <si>
    <t>44 172</t>
  </si>
  <si>
    <t>44 173</t>
  </si>
  <si>
    <t>N44 961</t>
  </si>
  <si>
    <t>N44 996</t>
  </si>
  <si>
    <t>N44 997</t>
  </si>
  <si>
    <t>N44 998</t>
  </si>
  <si>
    <t>N44 999</t>
  </si>
  <si>
    <t>N45 116</t>
  </si>
  <si>
    <t>N45 117</t>
  </si>
  <si>
    <t>N45 118</t>
  </si>
  <si>
    <t>45 213</t>
  </si>
  <si>
    <t>N45 261</t>
  </si>
  <si>
    <t>N61 343</t>
  </si>
  <si>
    <t>62 133</t>
  </si>
  <si>
    <t>62 253</t>
  </si>
  <si>
    <t>62 422</t>
  </si>
  <si>
    <t>N62 498</t>
  </si>
  <si>
    <t>N62 499</t>
  </si>
  <si>
    <t>63 112</t>
  </si>
  <si>
    <t>63 571</t>
  </si>
  <si>
    <t>7.3.</t>
  </si>
  <si>
    <t>TELEKOMUNIKACIJSKE NAPRAVE</t>
  </si>
  <si>
    <t>N73 199</t>
  </si>
  <si>
    <t>N79 001</t>
  </si>
  <si>
    <t>N79 516</t>
  </si>
  <si>
    <t>5.8.</t>
  </si>
  <si>
    <t>Obnovitev in zavarovanje zakoličbe osi trase ostale javne ceste v ravninskem terenu</t>
  </si>
  <si>
    <t>Zakoličba geodestkih točk robov ceste in uvozov</t>
  </si>
  <si>
    <t>Obnova in zavarovanje zakoličbe osi trase komunalnih vodov v ravninskem terenu.</t>
  </si>
  <si>
    <t xml:space="preserve">Opomba: v ceni odvozom materiala mora biti upoštevan strošek takse deponije in pridobitve evidenčnih listov. </t>
  </si>
  <si>
    <t>Odstranitev prometnega znaka s stranico / premerom 600 mm z temeljem in stebrički in odvozom na stalno deponijo</t>
  </si>
  <si>
    <t>Odstranitev prometnega znaka s stranico 350 x 1400 mm z temeljem in stebrički in odvozom na stalno deponijo</t>
  </si>
  <si>
    <t>Odstranitev obstojčih plastičnih smernikom, z odvozom na stalno deponijo</t>
  </si>
  <si>
    <t>Razkanje in odvoz asfaltne krovne plasti v debelini  do 4 cm na gradbiščno deponijo</t>
  </si>
  <si>
    <t>Porušitev in odstranitev asfaltne plasti v debelini nad 10 cm asfalt se porabi v skladu z uredbo o zelenem naročanju za nasipni material</t>
  </si>
  <si>
    <t>Rezanje asfaltnega roba s talno diamantno žago, debeline 6 do 10 cm asfalt se porabi v skladu z uredbo o zelenem naročanju za nasipni material</t>
  </si>
  <si>
    <t>Odstranitev grmovja in dreves z debli premera  do 10 cm ter vej na redko porasli površini - strojno</t>
  </si>
  <si>
    <t>Porušitev obstoječe iztočne glave cevnega prepusta fi 60 cm, skupaj z odvozom ruševin na stalno deponijo</t>
  </si>
  <si>
    <t>Porušitev obstoječega cevnega prepusta fi 60 cm, skupaj z odvozom ruševin na stalno deponijo</t>
  </si>
  <si>
    <t>Porušitev in odstranitev robnika iz cementnega betona  dimenzij 15/25 cm z odvozom na stalno deponijo</t>
  </si>
  <si>
    <t>Porušitev in odstranitev robnika iz cementnega betona  dimenzij 10/20 cm z odvozom na stalno deponijo</t>
  </si>
  <si>
    <t>Porušitev obstoječe asfaltne koritnice širine 0,50 m z odvozom ruševin na gradbiščno deponijo</t>
  </si>
  <si>
    <t>Porušitev obstoječih vtočnih jaškov fi 40 cm, s pokrovom z odvozom ruševin na stalno deponijo</t>
  </si>
  <si>
    <t>Porušitev obstoječih meteornih jaškov fi 60 cm, s pokrovom z odvozom ruševin na stalno deponijo</t>
  </si>
  <si>
    <t>Porušitev obstoječih meteornih jaškov fi 80 cm, s pokrovom z odvozom ruševin na stalno deponijo</t>
  </si>
  <si>
    <t>Porušitev obstoječih meteornih jaškov pravokotnega prereza,  80x80 cm s pokrovom in odvozom ruševin na stalno deponijo</t>
  </si>
  <si>
    <t>Porušitev obstoječih meteornih jaškov pravokotnega prereza,  100x100 cm s pokrovom in odvozom ruševin na stalno deponijo</t>
  </si>
  <si>
    <t>Porušitev betonskega tlaka s pranimi ploščami na uvoznem delu v km 13,722 z odvozom na stalno deponijo skupaj z rezanjem stika staro - novo s talno diamantno žago dolžina rezanja 3,60 m</t>
  </si>
  <si>
    <t>Porušitev obstoječih betonskih korit na mestu vtoka v obstoječ vtočni jašek, z odvozom ruševin na stalno deponijo</t>
  </si>
  <si>
    <t>Porušitev obstoječih zunanjih betonskih stopnic z odvozom na gradbiščno deponijo pri stanovanjski hiši Žimarice 44</t>
  </si>
  <si>
    <t>Čiščenje zidov zidov po izkopu kampad z vodnim curkom oziroma suho čiščenje s krtačenjem pri stanovanjski hiši Žimarice 44</t>
  </si>
  <si>
    <t>Izdolbljenje utora za izvedbe jeklene natezne vezi z izsekavanjem obstoječega fasadnega ometa v pasu širine 20 cm, z odvozom ruševin na stalno deponijo v liniji nad okni pritličja pri stanovanjski hiši Žimarice 44</t>
  </si>
  <si>
    <t>Izdolbljenje utora za izvedbe jeklene natezne vezi z izsekavanjem obstoječega fasadnega ometa v pasu širine 20 cm, z odvozom ruševin na stalno deponijo v liniji pod okni pritličja pri stanovanjski hiši Žimarice 44</t>
  </si>
  <si>
    <t>Izdelava preboja za izvedbo jeklene natezne vezi z izvrtanjem obstoječega zidu - preboj zidu pri stanovanjski hiši Žimarice 44</t>
  </si>
  <si>
    <t>Monitoring objekta v času izvedbe del. V ceni je potrebno upoštevati predhodni pregled objekta s fotografiranjem in evidentiranjem morebitnih poškodb na objektu, spremljanjem objekta med gradnjo in izvedbo poročila po končani gradnji.</t>
  </si>
  <si>
    <t>Kompletna izdelava projektne dokumentacije ureditve cestnega prometa med gradnjo - v postavki morajo biti upoštevane vse morebitne začasne prometne ureditve glede na predvideno organizacijo gradbišča ter terminski plan</t>
  </si>
  <si>
    <t>Zaščita obstoječe kapelice za čas gradnje s panelnimi  gradbiščnimi ograjami (2 kapelici)</t>
  </si>
  <si>
    <t>Površinski izkopi plodne zemlje ( humusa ) - kategorije - strojno z nakladanjem</t>
  </si>
  <si>
    <t>Široki izkop vezljive zemljine - 3 kategorije strojno z nakladanjem</t>
  </si>
  <si>
    <t>Široki izkop zrnate kamnine - 3 kategorije ročno (v območju obstoječih komunalnih vodov)</t>
  </si>
  <si>
    <t>Široki izkop zrnate kamnine - 3 kategorije strojno z nakladanjem</t>
  </si>
  <si>
    <t>Široki izkop mehke kamenine - 4 kategorije strojno z nakladanjem</t>
  </si>
  <si>
    <t>Široki izkop trede kamenine - 5 kategorije strojno z nakladanjem</t>
  </si>
  <si>
    <t>Izkop vezljive zemljine/zrnate kamenine 3 kategorije za temelje, kanalske rove, prepuste, jaške in drenaže, širine 1,0 m in globine do 1,0 m strojno , planiranje dna ročno izkop kanalizacije v cestnem telesu - nasipu</t>
  </si>
  <si>
    <t>Izkop vezljive zemljine/zrnate kamenine 3 kategorije za temelje, kanalske rove, prepuste, jaške in drenaže, širine 1,0 m in globine do 1,0 m strojno , planiranje dna ročno izkop kanalizacije - jaški</t>
  </si>
  <si>
    <t>Čiščenje obstoječih travnih jarkov s profiliranjem in odvozom očiščenega mulja na stalno deponijo dolžina jarkov cca. 120 m.</t>
  </si>
  <si>
    <t>Ročno izkopavanje kampad za podbetoniranje obstoječe stanovanjske hiše Žimarice 44, kampade širine do 1,20 m</t>
  </si>
  <si>
    <t>Ureditev planuma temeljnih tal vezljive zemljine 3 kategorije</t>
  </si>
  <si>
    <t>Ureditev planuma temeljnih tal zrnate kamenine 3 kategorije</t>
  </si>
  <si>
    <t>Dobava in vgraditev geotekstilije za ločilno plast, natezna trdnost do  nad 8 do 10 kN/m2</t>
  </si>
  <si>
    <t>Vgrajevanje nasipa z mehke kamenine 4 kategorije kamnita greda v debelini min. 30 cm.</t>
  </si>
  <si>
    <t>Vgrajevanje nasipa iz porušenega asfaltnega materiala, v ceni je všteto tudi drobljenje / mletje ruševin asfalta z utrjevanjem oziroma mešanjem s kamnitim nasipom</t>
  </si>
  <si>
    <t xml:space="preserve">Vgrajevanje nasipa z mehke kamenine 4 kategorije zasip meteornih kanalov in prepustov z utrjevanjem v slojih </t>
  </si>
  <si>
    <t>Vgrajevanje nasipa iz izkopanega materiala zasip po izvedbi del pri stanovanjski hiši Žimarice 44</t>
  </si>
  <si>
    <t>Humuziranje brežin brez valjanja v debelini do 15 cm - strojno</t>
  </si>
  <si>
    <t>Doplačilo za zatravitev z mešanico semen travinj in cvetočih medovitih cvetlic</t>
  </si>
  <si>
    <t xml:space="preserve">Zahteve za bitumenska veziva in bituminizirane zmesi
Če izvajalec vgradi v vezano nosilno ali v obrabno plast bituminizirano zmes, pri kateri ugotovljene vrednosti presegajo pogojene vrednosti ali v kateri je osnovni material, ki ne ustreza zahtevam, odloči o načinu obračuna izvršenega dela nadzornik, ki lahko celotno izvršeno delo tudi zavrne. 
1. Cestogradbeni bitumen. Vrednost penetracije po ekstrakciji bitumna mora znašati najmanj 60% vrednosti penetracije vhodnega bitumna, če vrednost penetracije vhodnega bitumna ni znana, pa najmanj 60% spodnje mejne vrednosti penetracije za določen tip bitumna. Zmehčišče po PK po ekstrakciji bitumna se lahko poveča do 100C od vrednosti vhodnega bitumna, če vrednost vhodnega bitumna ni znana, pa od zgornje mejne vrednosti za določen tip bitumna. 
2. S polimeri modificirani bitumni. Vrednost penetracije po ekstrakciji s polimeri modificiranega bitumenskega veziva mora znašati najmanj 50% vrednosti penetracije vhodnega bitumna, če vrednost penetracije vhodnega bitumna ni znana, pa najmanj 50% spodnje mejne vrednosti penetracije za določen tip bitumna. 
3. Odpornost bituminizirane zmesi proti razpokam pri nizki temperaturi. (V primeru razreda bituminizirane zmesi A2 ali A1 mora izvajalec predložiti poročilo o preskusu obstojnosti bituminizirane zmesi za obrabno plast za težke prometne obremenitve pri nizki temperaturi). 
Ohlajevalni preskus (CTT): 
 temperatura ob porušitvi Tf &lt;-250C ….zahteva za območja z milejšo klimo 
 temperatura ob porušitvi Tf &lt;-300C….zahteva za območja za klimatsko zahtevnejša območja 
 Največja rezerva natezne napetosti: Δ𝛽𝑡,𝑚𝑎𝑥 &gt; 4 MPa 
 Temperatura pri največji rezervi natezne napetosti: T(Δ𝛽𝑡,𝑚𝑎𝑥) &lt; -100C </t>
  </si>
  <si>
    <t>Izdelava nevezane nosilne plasti gramoza v 21 do 30 cm debeline 30 cm</t>
  </si>
  <si>
    <t>ASFALTNE NOSILNE PLASTI Z BITUMENSKIMI VEZIVI</t>
  </si>
  <si>
    <t>Izdelava nosilne plasti bituminizirane zmesi AC 22 base B50/70 Z5 A3 v debelini 11 cm</t>
  </si>
  <si>
    <t>Izdelava obrabne in zaporne plasti bituminizirane zmesi AC 11 surf B 50/70 Z2 A3 v debelini 4 cm</t>
  </si>
  <si>
    <t>Izdelava obrabne in zaporne plasti bituminizirane zmesi AC 8 surf B 70/100 A4 v debelini 4 cm</t>
  </si>
  <si>
    <t>Izdelava obrabne in zaporne plasti bituminizirane zmesi AC 8 surf B 70/100 A5 v debelini 4 cm hišni priključki</t>
  </si>
  <si>
    <t>Izdelava obrabne plasti iz tlakovcev iz cementnega betona velikosti 20/40/6 cm, na podložni plasti iz podložnega betona C20/25, z dodatki OMO - OSMO, stiki zapolnjeni s kremenčevim peskom tlakovci v sivi barvi. (tlak na uvozih)</t>
  </si>
  <si>
    <t>Izdelava obrabne plasti iz tlakovcev iz cementnega betona velikosti 20/40/6 cm, na podložni plasti iz podložnega betona C20/25, z dodatki OMO - OSMO, stiki zapolnjeni s kremenčevim peskom tlakovci v sivi barvi. (tlak na prometnem otoku)</t>
  </si>
  <si>
    <t>Izdelava bankine iz gramoza ali naravno zdrobljenega kamnitega meteriala, široke od 1,00 do 1,25 m</t>
  </si>
  <si>
    <t>Dobava in izdelava končne obrabne plasti makadamskega vozišča iz peska granulacije 0-8 mm</t>
  </si>
  <si>
    <t>Izdelava muld iz bitumenskega betona debeline 4+11 cm na podložni plasti iz zmesi zrn drobljenca, širine 50 cm</t>
  </si>
  <si>
    <t>Izdelava muld iz cementnega betona iz prefabriciranih elementov, položene na plast podložnega betona debeline minimalno 12 cm, širina mulde 0,50 m</t>
  </si>
  <si>
    <t>Izdelava kanalizacije iz cevi iz polietilena, vključno s podložno plastjo iz cementnega betona,  premera 50 cm, v globini do 1 m.</t>
  </si>
  <si>
    <t>Izdelava kanalizacije iz cevi iz polietilena, vključno s podložno plastjo iz cementnega betona,  premera 60 cm, v globini do 1 m.</t>
  </si>
  <si>
    <t>Obetoniranje cevi za kanalizacijo s cementnim betonom  C 12/15, po detajlu načrta, premera 16 cm</t>
  </si>
  <si>
    <t>Obetoniranje cevi za kanalizacijo s cementnim betonom  C 12/15, po detajlu načrta, premera 20 cm</t>
  </si>
  <si>
    <t>Obetoniranje cevi za kanalizacijo s cementnim betonom  C 12/15, po detajlu načrta, premera 25 cm</t>
  </si>
  <si>
    <t>Obetoniranje cevi za kanalizacijo s cementnim betonom  C 12/15, po detajlu načrta, premera 30 cm</t>
  </si>
  <si>
    <t>Obetoniranje cevi za kanalizacijo s cementnim betonom  C 12/15, po detajlu načrta, premera 40 cm</t>
  </si>
  <si>
    <t>Obetoniranje cevi za kanalizacijo s cementnim betonom  C 12/15, po detajlu načrta, premera 50 cm</t>
  </si>
  <si>
    <t>Obetoniranje cevi za kanalizacijo s cementnim betonom  C 12/15, po detajlu načrta, premera 60 cm</t>
  </si>
  <si>
    <t>Izdelava kanalizacije iz cevi iz PVC SN8, vključno s podložno plastjo iz cementnega betona,  premera 16 cm, v globini do 1 m.</t>
  </si>
  <si>
    <t>Izdelava kanalizacije iz cevi iz PVC SN8, vključno s podložno plastjo iz cementnega betona,  premera 20 cm, v globini do 1 m.</t>
  </si>
  <si>
    <t>Izdelava kanalizacije iz cevi iz polietilena, vključno s podložno plastjo iz cementnega betona,  premera 25 cm, v globini do 1 m.</t>
  </si>
  <si>
    <t>Izdelava kanalizacije iz cevi iz polietilena, vključno s podložno plastjo iz cementnega betona,  premera 30 cm, v globini do 1 m.</t>
  </si>
  <si>
    <t>Izdelava kanalizacije iz cevi iz polietilena, vključno s podložno plastjo iz cementnega betona,  premera 40 cm, v globini do 1 m.</t>
  </si>
  <si>
    <t>Izdelava vzdolžne in prečne plitve drenaže do 1,0 m, na podložni plasti iz cementnega  betona s trdimi plastičnimi cevmi premera 15 cm</t>
  </si>
  <si>
    <t>Izdelava vzdolžne in prečne plitve drenažne kanalizacije do 1,0 m, na podložni plasti iz cementnega  betona s trdimi plastičnimi cevmi premera 20 cm</t>
  </si>
  <si>
    <t>Izdelava vzdolžne in prečne plitve drenažne kanalizacije do 1,0 m, na podložni plasti iz cementnega  betona s trdimi plastičnimi cevmi premera 25 cm</t>
  </si>
  <si>
    <t>Izdelava vzdolžne in prečne plitve drenažne kanalizacije do 1,0 m, na podložni plasti iz cementnega  betona s trdimi plastičnimi cevmi premera 30 cm</t>
  </si>
  <si>
    <t>Doplačilo za izkop in zasip vzdolžne in prečne drenaže, globoke 1 do 2 m</t>
  </si>
  <si>
    <t>Zasip drenažnega rebra z zmesjo zrn  drobljenih kamnitih zrn</t>
  </si>
  <si>
    <t xml:space="preserve">Izdelava jaška iz cementnega betona krožnega prereza fi 50 cm globine 1,5 do 2,0 m, </t>
  </si>
  <si>
    <t>Izdelava jaška iz cementnega betona krožnega prereza fi 40 cm globine 1,5 do 2,0 m,  peskolovi na mestu priključitve žlebov hiš zaradi izvedbe  del do objekta</t>
  </si>
  <si>
    <t>Izdelava jaška iz cementnega betona okroglega prereza, prereza fi 60 cm globokega 1,0 do 1,5 m.</t>
  </si>
  <si>
    <t>Izdelava jaška iz cementnega betona okroglega prereza, prereza fi 60 cm globokega 1,5 do 2,0 m.</t>
  </si>
  <si>
    <t>Izdelava jaška iz cementnega betona okroglega prereza, prereza fi 80 cm globokega 1,0 do 1,5 m.</t>
  </si>
  <si>
    <t>Izdelava jaška iz cementnega betona okroglega prereza, prereza fi 80 cm globokega 1,5 do 2,0 m.</t>
  </si>
  <si>
    <t>Izdelava jaška iz cementnega betona okroglega prereza, prereza fi 100 cm globokega 1,0 do 1,5 m.</t>
  </si>
  <si>
    <t>Izdelava jaška iz cementnega betona okroglega prereza, prereza fi 100 cm globokega 1,5 do 2,0 m.</t>
  </si>
  <si>
    <t>Dobava in vgraditev pokrova iz duktilne litine z nosilnostjo 400 kN, robnik z rešetko 500 mm.</t>
  </si>
  <si>
    <t>Dobava in vgraditev pokrova iz duktilne litine z nosilnostjo 400 kN, LTŽ rešetka 400x400 mm. na betonski muldi</t>
  </si>
  <si>
    <t>Dobava in vgraditev pokrova iz duktilne litine z nosilnostjo 400 kN, LTŽ rešetka 400x400 mm.</t>
  </si>
  <si>
    <t>Dobava in vgraditev pokrova iz duktilne litine z nosilnostjo 250 kN, LTŽ pokorv na požiralniku premera 400 mm.</t>
  </si>
  <si>
    <t>Dobava in vgraditev pokrova iz duktilne litine z nosilnostjo 250 kN, krožnega prereza s premerom 600 mm.</t>
  </si>
  <si>
    <t>Dobava in vgraditev pokrova iz duktilne litine z nosilnostjo 400 kN, krožnega prereza s premerom 600 mm.</t>
  </si>
  <si>
    <t>Dobava in vgraditev pokrova iz duktilne litine z nosilnostjo 250 kN, krožnega prereza s premerom 400 mm., pokrovi peskolovov iz žlebov</t>
  </si>
  <si>
    <t>Dobava in vgradnja linijskega požiralnika širrine 20 cm,  z LTŽ rešetko nosilnosti 250 kN. V ceni je zajeta montaža na podložni beton, rešetka in kaneleta.</t>
  </si>
  <si>
    <t>Izdelava   poševne vtočne ali iztočne glave kanalizacije krožnega prereza iz cementnega betona s premerom 60 cm</t>
  </si>
  <si>
    <t>Izdelava   poševne vtočne ali iztočne glave kanalizacije krožnega prereza iz cementnega betona s premerom 80 cm</t>
  </si>
  <si>
    <t>Izdelava betonskega cevnega prepusta premera 60 cm, sestavljenega iz ojačanih betonskih cevi z izvedbo na betonsko posteljico, obbetoniranjem prepust v km 14,3+77</t>
  </si>
  <si>
    <t>Izdelava betonskega cevnega prepusta premera 80 cm, sestavljenega iz ojačanih betonskih cevi z izvedbo na betonsko posteljico, obbetoniranjem prepust v km 13,6+18</t>
  </si>
  <si>
    <t>Izdelava tlakovanja vtočnih in iztočnih korit iz prepustov iz zmrzlinsko odpornega kamna debelina tlakovanja 30cm, kamen polagan v beton C20/25, skupaj s fugiranjem stikov</t>
  </si>
  <si>
    <t>Dobava in montaža fleksibilne plošče, pokrova  za jašek dimenzij fi 600 mm na obstoječi jašek fekalne kanalizacije</t>
  </si>
  <si>
    <t>Dvig kote pokrova obstoječega fekalnega jaška na končno niveleto ceste, skupaj z dobavo in  vgraditvijo novega pokrova iz duktilne litine z nosilnostjo 400 kN, krožnega prereza s premerom 600 mm. Pokrovi na zaklep.</t>
  </si>
  <si>
    <t xml:space="preserve">Dvig kote pokrova obstoječega fekalnega jaška na končno niveleto ceste, z  vgraditvijo obstoječega pokrova iz duktilne litine z nosilnostjo 250 kN, krožnega prereza s premerom 600 mm. Bez zamenjave pokrova </t>
  </si>
  <si>
    <t xml:space="preserve">Dvig kote pokrova  na končno niveleto ceste, skupaj z  vgraditvijo obstoječega pokrova iz duktilne litine z nosilnostjo 250 kN, krožnega prereza s premerom 600 mm. Bez zamenjave pokrova </t>
  </si>
  <si>
    <t>Dvig kote pokrova obstoječega jaška na končno niveleto ceste, skupaj z dobavo in  vgraditvijo novega pokrova iz duktilne litine z nosilnostjo 400 kN, krožnega prereza s premerom 600 mm. Pokrovi na zaklep.</t>
  </si>
  <si>
    <t>Prevezava obstoječih cevi meteorne kanalizacije na nove meteorne jaške</t>
  </si>
  <si>
    <t>Izdelava podprtega opaža za ravne stopnice; ob objektu Žimarice 44</t>
  </si>
  <si>
    <t>Izdelava opaža za podbetoniranje zidov objekta po kampadah, podprti opaž pri objektu Žimarice 44</t>
  </si>
  <si>
    <t>Dobava in postavitev mreže iz vlečene jeklene žice B500A (Q-308), s premerom &gt; od 4 in &lt; od 12 mm, masa 4,1 do 6 kg/m2;</t>
  </si>
  <si>
    <t>Dobava jeklenih palic iz jekla S235 za ojačitev objekta - vezi po zunanji strani objekta. dolžina 170 m1 pri objektu Žimarice 44</t>
  </si>
  <si>
    <t>Dobava pritrdilnega in sidrnega materiala za izvedbo sidranja jeklenih palic (vijaki M24, sidrne vogalne plošče podložke) pri objektu Žimarice 44</t>
  </si>
  <si>
    <t>Dobava in vgraditev cementnega betona C12/15 v prerez do 0,15 m3/m2-m1 - podložni beton</t>
  </si>
  <si>
    <t>Dobava in vgraditev cementnega betona C25/30 - temeljna peta;</t>
  </si>
  <si>
    <t>Dobava in vgraditev cementnega betona C12/15 v prerez do 0,15 m3/m2-m1 - podložni beton zid med P17 in P18</t>
  </si>
  <si>
    <t>Dobava in vgraditev cementnega betona C25/30 - zunanje stopnice; ob objektu Žimarice 44</t>
  </si>
  <si>
    <t>Dobava in vgraditev cementnega betona C30/37  - podbetoniranje objekta Žimarice 44;</t>
  </si>
  <si>
    <t>Popravilo fasade na mestih utorov, kjer so se izvedla sidra z apneno cementno barvo in barvanjem v barvi fasade pri objektu Žimarice 44</t>
  </si>
  <si>
    <t>Izdelava zaščite novega zidu s hladni premaz z ibitolom 2x, hidroizolacija V4+, zaščita hidroizolacije s XPS 8 cm + gumbna folija izvedba zaključnega fasadnega sloja Pri objektu Žimarice 44</t>
  </si>
  <si>
    <t>Izdelava rolirane brežine (obloge iz zmrlinsko odpornega kamenja d=0,25 - 0,40m) v betonu obloga brežine med -P1 in P0</t>
  </si>
  <si>
    <t>Izdelava rolirane brežine (obloge iz zmrlinsko odpornega kamenja d=0,25 - 0,40m) v betonu obloga brežine med P4 in P6</t>
  </si>
  <si>
    <t>Izdelava temelja iz cementnega betona C12/15,  globine 80 cm, premera 30 cm,</t>
  </si>
  <si>
    <t>Dobava in vgraditev stebrička za prometni znak iz vroče cinakane jeklene cevi s premerom 64 mm, dolge 1500 mm</t>
  </si>
  <si>
    <t>Dobava in vgraditev stebrička za prometni znak iz vroče cinakane jeklene cevi s premerom 64 mm, dolge 2000 mm</t>
  </si>
  <si>
    <t>Dobava in vgraditev stebrička za prometni znak iz vroče cinakane jeklene cevi s premerom 64 mm, dolge 3000 mm</t>
  </si>
  <si>
    <t>Dobava in vgraditev stebrička za prometni znak iz vroče cinakane jeklene cevi s premerom 64 mm, dolge 3500 mm</t>
  </si>
  <si>
    <t>Dobava in pritrditev okroglega prometnega znaka, podloga iz aluminijaste pločevine, znak z odsevno folijo  2 vrste, fi 600 mm (stop znak)</t>
  </si>
  <si>
    <t>Dobava in pritrditev trikotnega prometnega znaka, podloga iz aluminijaste pločevine, znak z odsevno folijo  2 vrste, fi 900 mm (križišče s prednostno cesto)</t>
  </si>
  <si>
    <t>Ponovna montaža prometnega znaka  velikost 350*300 mm. (kilometrske tablice III-105)</t>
  </si>
  <si>
    <t>Dobava in pritrditev prometnega znaka, podloga  iz aluminijaste pločevine, znak z modro barvo - folijo 1 vrste, velikost 600*600 mm. velikosti od 0,21 do 0,40 m2 (prehod za pešce)</t>
  </si>
  <si>
    <t>Dobava in pritrditev prometnega znaka, podloga  iz aluminijaste pločevine, znak z rumeno barvo - folijo 1 vrste, velikost 1300*500 mm. velikosti od 0,41 do 0,70 m2 (znak 2434 in 2435)</t>
  </si>
  <si>
    <t>Dobava in pritrditev prometnega znaka, podloga  iz aluminijaste pločevine, znak z belo barvo - folijo 2 vrste (znak 3313)</t>
  </si>
  <si>
    <t>Izdelava tankoslojne vzdolžne označbe na vozišču  z enokomponentno belo barvo, vključno 250 g/m2 posipa z drobci / krogljicami stekla, strojno, debelina plasti suhe snovi  300 mm, širina črte 15 cm</t>
  </si>
  <si>
    <t>Doplačilo za izdelavo prekinjenih vzdolžnih  označb na vozišču, širina črte 15 cm</t>
  </si>
  <si>
    <t>Izdelava debeloslojne vzdolžne označbe na vozišču z večkomponentno hladno plastiko z vmešanimi drobci / krogljicami stekla, vključno  200 g/m2 dodatnega posipa z drobci stekla,  strojno, debelina plasti 3 mm, širina črte 15 cm v območju vstopnega otoka v naselje</t>
  </si>
  <si>
    <t>Izdelava debeloslojne prečne in ostalih označb na vozišču z večkomponentno hladno plastiko z vmešanimi drobci / krogljicami stekla, vključno  200 g/m2 dodatnega posipa z drobci stekla,  strojno, debelina plasti 3 mm, širina črte 50 cm stop črte</t>
  </si>
  <si>
    <t>Izdelava debeloslojne prečne in ostalih označb na vozišču z večkomponentno hladno plastiko z vmešanimi drobci / krogljicami stekla, vključno  200 g/m2 dodatnega posipa z drobci stekla,  strojno, debelina plasti 3 mm, širina črte 50 cm prehodi za pešce</t>
  </si>
  <si>
    <t>Izdelava tankoslojne označb robnika z enokomponentno belo barvo, vključno 0,25 kg/m2 posipa z  drobci/kroglicami stekla, strojno, debelina plasti  suhe snovi 250 mm.</t>
  </si>
  <si>
    <t>Izdelava tankoslojne označb robnika z enokomponentno rdečo barvo, vključno 0,25 kg/m2 posipa z  drobci/kroglicami stekla, strojno, debelina plasti  suhe snovi 250 mm.</t>
  </si>
  <si>
    <t>Dobava in postavitev plastičnega smernika z votlim  prerezom, dolžina 1200 mm, z odsevnikom iz umetne snovi.</t>
  </si>
  <si>
    <t>Zaščita obstoječega NN elektro voda z STF cevjo fi160  z obbetoniranjem</t>
  </si>
  <si>
    <t>Dobava in vgraditev cevi iz polivinilklorida, premera 160 mm (PC 160) z obbetoniranjem</t>
  </si>
  <si>
    <t>Dobava in vgraditev predfabriciranega kabelskega jaška iz cementnobetonske cevi krožnega prereza fi 100 cm, globine 1m, s pokrovom 800x800mm, nosilnosti 250 kN</t>
  </si>
  <si>
    <t>Izdelava geodetskega načrta po končani gradnji</t>
  </si>
  <si>
    <t>Določitev in preverjanje položajev, višin in smeri pri gradnji objekta s površino do 150 m2</t>
  </si>
  <si>
    <t>Demontaža jeklene varnostne ograje z odvozom na stalno deponijo</t>
  </si>
  <si>
    <t>Odstranitev asfaltne prevleke mostu v debelini 6 cm z odvozom ruševin na stalno deponijo</t>
  </si>
  <si>
    <t>Porušitev AB robnih vencev  mostu, z odvozom ruševin na stalno deponijo</t>
  </si>
  <si>
    <t>Porušitev krajnih kamnitih krilnih zidov z odvozom ruševin na stalno deponijo</t>
  </si>
  <si>
    <t>Čiščenje betona na mestu dograditve podpornikov z vodnim curkom</t>
  </si>
  <si>
    <t>Čiščenje plošče mostu z visokotlačnim čistilcem z vodnim curkom pred izvedbo vrtin za sidra</t>
  </si>
  <si>
    <t>1.3.2.</t>
  </si>
  <si>
    <t>PRIPRAVLJALNA DELA PRI OBJEKTIH</t>
  </si>
  <si>
    <t>Površinski izkopi plodne zemlje ( humusa )  - kategorije - strojno z nakladanjem</t>
  </si>
  <si>
    <t>Vgraditev nasipa iz vezljive zemljine - 3. kategorije iz izkopa</t>
  </si>
  <si>
    <t>Izdelava klina iz kamenine - 4. kategorije z dobavo iz kamnoloma, z utrjevanjem po plasteh</t>
  </si>
  <si>
    <t>Izdelava zaščitne plasti hidroizolacije iz bitumenske zmesi Sma 4 PmB 45/80-65 A2 Z4 v debelini 4 cm</t>
  </si>
  <si>
    <t>ASFALTNE BRABNE IN ZAPORNE PLASTI</t>
  </si>
  <si>
    <t>Izdelava obrabne in zaporne plasti bituminizirane zmesi AC 11 surf B 50/70 A3 v debelini 4 cm</t>
  </si>
  <si>
    <t>Dobava in vgraditev robnika na objektu iz naravnega kamna s prerezom 20/23 cm (granitni robnik)</t>
  </si>
  <si>
    <t>Dobava in vgraditev dilatacijskega traku med robnikom in novim asfaltom na mostu</t>
  </si>
  <si>
    <t>Opomba: Za vse opaže je v ceni zajeto opaženje s podpiranjem do 4 m, razopažanje in čiščenje opažev z dobavo potrebnega materiala ter transporti in pomožnimi deli. Opaži za vidni beton morajo biti potrjeni s strani arhitekta in izdelani po navodilih v tehničnem poročilu.</t>
  </si>
  <si>
    <t>Izdelava podprtega opaža za ravne temelje podpornikov mostu</t>
  </si>
  <si>
    <t>Izdelava podprtega opaža za ravne temelje zidov</t>
  </si>
  <si>
    <t>Izdelava dvostranskega vezanega opaža za opornike, visok 2,1 do 4 m krajni podrponik - enostransko vidni beton</t>
  </si>
  <si>
    <t>Izdelava dvostranskega vezanega opaža za raven zid, visok 2,1 do 4 m zidovi - enostransko vidni betonv ceni so upoštevanje trikotne letvice na robovih zidovin n amestih dilatacij</t>
  </si>
  <si>
    <t>Izdelava podprtega opaža za ravno ploščo s podporo, visoko 2,1 do 4 m AB plošča mostu - vidni beton</t>
  </si>
  <si>
    <t>Izdelava obešenega opaža robnega venca na premostitvenem, opornem in podpornem objektu - vidni betonv ceni so vključene tudi trikotne letvice na robovih venca</t>
  </si>
  <si>
    <t>Priprava in postavitev rebrastih palic iz visokovrednega naravno trdnega jekla Č 0551 - RA 400/500-2 spremerom pod 14 mm za srednje zahtevno ojačitev</t>
  </si>
  <si>
    <t>Priprava in postavitevrebrastih palic iz visokovrednega naravno trdnega jekla Č 0551 - RA 400/500-2 spremerom 14 mm in večjim za srednje zahtevno ojačitev</t>
  </si>
  <si>
    <t>Priprava in postavitev mrež iz vlečene jeklene žice  ČMB-50-MAG 500/600 s premerom 12 mm nad6 kg/m2</t>
  </si>
  <si>
    <t>Izdelava sider iz rebrastih palic, fi 12mm, z uvrtanjem v obstoječo mostno konstrukcijo do globine 30 cm ter izdelava sidranjas Hilti maso. Jeklena sidra so upoštevana v ceni armature.</t>
  </si>
  <si>
    <t>OPOMBA:
 - Vsi vidni betoni morajo biti izdelani po navodilih napisanih v tehničnem poročilu, ki je sestavni del projektne dokumentacije.
 - Ponudbena cena mora upoštevati izdelavo projektov betonov in izdelavo vseh v tehničnem poročilu in popisu navedenih vzorcev
 - Za betonska dela je v ceni zajeta dobava in vgradnja materialov s transporti in pomožnimi deli. Kompletno z delovnimi odri do višine 4,0 m.
OPIS STORITEV ZAJETIH V CENI
 - izvedba po opisu v posamezni postavki
 - vsi betoni ostanejo vidni in obdelani samo s premazom, zato je vgrajevati ustrezno granulacijo betona
 - vse preboje in odprtine glej ustrezne projekte
 - pred pričetkom betonskih del morata biti opaž in armatura popolnoma pripravljena
 - opaž mora biti popolnoma zalit z betonom, beton mora biti gost brez gnezd
 - armatura mora biti na svojem mestu in mora biti  obdana od vseh  strani s predpisanim zaščitnim slojem betona
 - višina prostega pada betona ne sme biti večja od 1m
 - kvaliteta betona mora ustrezati zahtevam splošnih določil za betonska dela in po opisu del
 - naprava betona s prenosom vsega materiala do kraja vgraaditve
 - čiščenje betonskega železa od blata, maščob in rje, ki se lušči, podstavljanje podložk in začasno vezanje armature k opažu
 - vsa pomožna dela
 - prenosi armature do mesta vgraditve</t>
  </si>
  <si>
    <t>Dobava in vgraditev podložnega cementnega betona C12/15  v prerez do 0,15 m3/m2podložni beton pod temelji krilni in oporni zidovi</t>
  </si>
  <si>
    <t>Dobava in vgraditev ojačenega cementnega betona C30/37 v pasovne temelje,  krajni podpornikibeton z dodatki XC2m3</t>
  </si>
  <si>
    <t>Dobava in vgraditev ojačenega cementnega betona C30/37 v pasovne temelje,  zidovbeton z dodatki XC2</t>
  </si>
  <si>
    <t>Dobava in vgraditev ojačenega cementnega betona C30/37   v sredinske podporebeton z dodatki XC2, XD3 in XF4</t>
  </si>
  <si>
    <t>Dobava in vgraditev ojačenega cementnega betona C30/37   krilni in podporni zidovibeton z dodatki XC2, XD3 in XF4</t>
  </si>
  <si>
    <t>Dobava in vgraditev ojačenega cementnega betona C30/37 v prekladno  konstrukcijo mostu - AB plošča deb. 35 cmbeton z dodatki XC2, XD3 in XF4</t>
  </si>
  <si>
    <t>Dobava in vgraditev ojačenega cementnega betona C30/37 v hodnike in robne vence na premostitvenih objektihbeton z dodatki XC2, XD3 in XF4</t>
  </si>
  <si>
    <t>Kompletna izdelava, dobava in montaža AB prefabriciranih elemntov vidnega štokanegabetona skupaj s sidri. Izdelanega po načrtu.</t>
  </si>
  <si>
    <t>polica mostne ograje dimenzij 18x42x207 cm v začetku je razširjena za 30 cm na dolžini 60 cm.</t>
  </si>
  <si>
    <t>polica mostne ograje dimenzij 18x34x178 cm v ločni krivini po detajlu</t>
  </si>
  <si>
    <t>polica mostne ograje dimenzij 18x34x178 cm po detajlu</t>
  </si>
  <si>
    <t>OPOMBA:
Za vsa ključavničarska dela je v ceni zajeta izdelava in montaža s transporti in pomožnimi deli in dobavo potrebnega materiala. Pred izdelavo obrtniških izdelkov je potrebno na objektu preveriti dimenzije in v primeru nejasnosti kontaktirati projektanta. Pri vseh ključavninčarskih delih morajo biti v ceni zajeti tudi delovni odri.</t>
  </si>
  <si>
    <t>Izdelava, dobava in montaža kovinskega polnila ograje. dolžine 200 cm, višine 52 cm iz cevnih profilov,polkrožne oblike, po detajlu. Skupaj z vročim cinkanjemin barvanjem ter vsem montažnim materialom</t>
  </si>
  <si>
    <t>Izdelava, dobava in montaža kovinskega polnila ograje. dolžine 120 cm, višine 52 cm iz cevnih profilov,polkrožne oblike, po detajlu. Skupaj z vročim cinkanjemin barvanjem ter vsem montažnim materialom</t>
  </si>
  <si>
    <t>Dobava nove mrežne ograje s stebrički in vsem potrebnim materialom,  ki se jo montira na vrhu brežine v zeleni barvi.  z vsemi elementi in montažo, višina ograje 1,20 m.ograja vzdolž novega zidu nad strugo potoka dol-vodno</t>
  </si>
  <si>
    <t>5.9.</t>
  </si>
  <si>
    <t>OPOMBA:
Za vsa zaščitna dela je v ceni zajeta izdelava in vgradnja s transporti in pomožnimi deli in dobavo potrebnega materiala. Pri vseh zaščitnih delih morajo biti v ceni zajeti tudi delovni odri.</t>
  </si>
  <si>
    <t>5.9.1.</t>
  </si>
  <si>
    <t>ZAŠČITA PROTI KOROZIJI</t>
  </si>
  <si>
    <t>5.9.2.</t>
  </si>
  <si>
    <t>Izdelava sprijemne plasti - osnovnega premaza z reakcijsko smolo v dveh  ali več slojih in količini do 0,81 do 1,0 kg/m2</t>
  </si>
  <si>
    <t>Posip sprijemne plasti - osnovnega premaza s posušenim kremenčevim  peskom zrnavosti 0,5/1 mm, količina do 1,0 kg/m2</t>
  </si>
  <si>
    <t>Izdelava vrhnje tesnilne plasti z enojnim varjenim bitumenskim trakom  debeline 4,5 mm (P-5M-200), stikovanje s preklopi</t>
  </si>
  <si>
    <t>Izdelava hidroizolacije zasutih cementnobetonskih površin z brizganjem s  polimeri modificiranega bitumna</t>
  </si>
  <si>
    <t>Izdelava silikonskega premaza cementnobetonske površine objekta,  izpostavljene vplivom slanice, po načrtu</t>
  </si>
  <si>
    <t>Zatesnitev mejnih površin - stikov, širokih do 20 mm in globokih do 4 cm,  s predhodnim premazom bližnjih površin in zapolnitvijo z bitumensko zmesjo za  tesnjenje stikov</t>
  </si>
  <si>
    <t>Hidroizolacija pod hodniki za pešce - servideck-servipack z vsem potrebnim materialom in delom</t>
  </si>
  <si>
    <t>Izdelava hidroizolacije na mestu dilatacij oziroma stikov zidov na delovnih stikih. Stike se izvede s hidroizolacijskih trakom V4+, z dvakratnim hladnim premazom z ibitolom in varjenjem izolacijskega traku v širini 0,50 m.</t>
  </si>
  <si>
    <t>Izdelava sprijemne plasti - izravnave z bitumensko lepilno zmesjo za lopatico, količina 2,1 do 2,5 kg/m2</t>
  </si>
  <si>
    <t>Izdelava ograjnega zidu iz škarpnikov kot npr. škarpniki Zobec.  Skupaj z polnjenjem škarpnikov z betonom.</t>
  </si>
  <si>
    <t>Izdelava ograjnega zidu iz škarpnikov kot npr. škarpniki Zobec.  zidanje stebričkov dim. 28/28 cm</t>
  </si>
  <si>
    <t>Dobava in montaža kape ravnega zidu  širine 28 cm.</t>
  </si>
  <si>
    <t>Dobava in montaža kape stebrička dimenzij 28/28 cm, kapa širine 28 cm.</t>
  </si>
  <si>
    <t>7.8.</t>
  </si>
  <si>
    <t>PROJEKTANTSKI NADZOR</t>
  </si>
  <si>
    <t>OPOMBA:
Dela je potrebno izvajati po projektni dokumentaciji, v skladu z veljavnimi tehničnimi predpisi, normativi in standardi ob upoštevanju zahtev iz varstva pri delu. Uporabljati je potrebno samo materiale, ki ustrezajo predpisom in standardom. Za vse vgrajene materiale mora izvajalec del predložiti dokumentacijo (atesti, certifikati, meritve....), ki so potrebni za pravilno izdelavo DZO mape. Izvajalec del je pred oddajo ponudbe dolžan preveriti ustreznost popisov in izmer del, glede na vse projekte, ki so mu na vpogled pri investitorju ali(in) projektantu. V primeru odstopanj, je le-te dolžan zajeti: ločeno ali kot razna dela. Izvajalec del mora pri izvedbi del upoštevati navodila tehničnega poročila, projekt statike in ostalo ter delavniško dokumentacijo, ter ostale načrte, ki so sestavni del projekta Sestavni del pri ponudbi je celotni projekt izvedbe nove rekonstrukcije mostu čez potok Bistrico 
V enotnih cenah morajo biti zajeti tudi naslednji stroški:
- ureditev gradbišča, postavitev gradbiščne table, zaščitna ograja in obvestil ter ostala pripravljalna dela, z vsemi deli in materialom in dnevno čiščenje gradbišča,
- potrebno opiranje in opaženje izkopov ali široki izkop pod kotom notranjega trenja zemljine,
- ves potreben material z dobavo, transporti in vgrajevanjem,
- izvedba dela po popisu iz postavke in načrtu,
- zavarovanja gradbišča,
- začasne in stalne deponije in pripadajoči transporti,
- koordinacija med investitorjem, upravljalci, izvajalci, podizvajalci in soglasodajalci, 
- sortiranje odpadkov na gradbišču (gradbiščni odpadki in odpadki od rušenja), stroški nakladanja, odvoza na registrirano stalno deponijo ter plačilo stroškov deponije in taks (če v postavki ni drugače določeno)
- črpanje vode za zavarovanje gradbene jame 
- regulacija vodotoka med gradnjo 
- v ceni je upoštevana dobava in montaža trakov na mestu delovnih stikov konstrukcije
Popis je veljaven le v kombinaciji z vsemi grafičnimi prilogami, risbami, načrti, tehničnim poročilom, sestavami konstrukcij in ostalimi sestavinami PZI projekta.</t>
  </si>
  <si>
    <t>Opombe:
V ceni rušitvenih del je potrebno upoštevati vse ukrepe za varno delo, zaščito gradbišča in komunikacij, vse transporte, nalaganje in odvoz gradbenega odpadnega materiala na trajno deponijo vključno s plačilom komunalne takse, ter po končanih delih priložiti poročilo o gospodarjenju z gradbenimi odpadki vključno s predpisanimi evidenčnimi listi. Ravnati v skladu z Uredbo o ravnanju z odpadki, Ur.l.št. 34/2008.        Pri odvoz kovinskih ruševin na komunalno deponijo mora izvajalec predati potrdilo o predaji materiala na deponijo skupaj s ceno za katero je prodal  ves porušeni material. Cena prejetega denarja od prodaje ruševin se odšteje znesku rušitvenih del iz te ponudbe. Vsi potrebni odri in razni ukrepi za varno izvedbo so upoštevani v ceni rušenja in se ne upoštevajo posebej. Dvižna in transportna sredstva je potrebno prilagoditi delu v skladu z rušitvenim elaboratom. Obvezno upoštevati zaščitne mere. Obvezno je ločevanje vgrajenih materialov: beton, armiran beton, opeka, bitumenske izolacije, les, pločevina, kovinski izdelki, kleparski izdelki, …. Način rušenja je načeloma prepuščen izvajalcu z upoštevanjem rušitvenega elaborata. V ceni morajo biti upoštevani stroški organizacije gradbišča, stroški odvisni od izbrane tehnologije rušenja, stroški za zagotavljanje varnosti pri delu, stroški ukrepov za zmanjšanje vplivov na okolje, stroški začasnega deponiranja na gradb. deponijah, strošek transporta gradbenih odpadkov na trajno deponijo vključno s plačilom taks na deponiji in pridobitev evidenčnih listov kot dokazilo o odlaganju odpadkov za konkretno gradbišče. V ceni je zajeta postavitev in zavarovanje prečnih profilov</t>
  </si>
  <si>
    <t>Določitev in preverjanje položajev, višin in smeri pri gradnji objekta s površino do 50 m2</t>
  </si>
  <si>
    <t xml:space="preserve">Opomba:
v ceni odvozom materiala mora biti upoštevan strošek takse deponije in pridobitve evidenčnih listov. </t>
  </si>
  <si>
    <t>Porušitev obstoječega cevnega prepusta fi 80 cm z odvozom ruševin na stalno deponijo</t>
  </si>
  <si>
    <t>Porušitev kamnitih zidov ob strugi potoka odvozom ruševin na stalno deponijo</t>
  </si>
  <si>
    <t>Porušitev obstoječega škatlastega prepusta na mestu lokalne ceste  z odvozom ruševin na stalno deponijo</t>
  </si>
  <si>
    <t>Porušitev obstoječih kamnito - betonskih zidov ob lokalni cesti na mestu novega podpornega zidu, z odvozom ruševin na stalno deponijo</t>
  </si>
  <si>
    <t xml:space="preserve">Posek in odstranitev drevesa z debli premera 11 do 30 cm ter odstranitev vej </t>
  </si>
  <si>
    <t>Odstranitev panja s premerom 11 do 30 cm z odvozom na deponijo do 100 m</t>
  </si>
  <si>
    <t>Odstranitev obstoječe lesene ograje ob strugi  potoka z odvozom ruševin na stalno deponijo</t>
  </si>
  <si>
    <t>Rušenje in odvoz asfaltne krovne plasti v debelini  do 7 cm z odvozom materiala na gradbiščno  deponijo in drobljenjem asfalta na primerno. granulacijo za vgradnjo v kamnito gredo.</t>
  </si>
  <si>
    <t>Rezanje asfaltnega roba s talno diamantno žago, debeline 6 do 10 cm</t>
  </si>
  <si>
    <t>Opombe:
Obračun izkopov se mora izvajati na osnovi dejansko opravljenih količin z dejansko kategorijo zemljine, katere z vpisom v gradbeni dnevnik potrdi odgovorni nadzorni. Vse količine zemeljskih del, tamponov,.. so podane v raščenem oz. zbitem stanju.
Pred pričetkom izvedbe GOI del mora gradbeno jamo pregledati odgovorni geomehanik (ali geolog), ki z vpisom v gradbeni dnevnik potrdi nosilnost tal.
Pri izkopih upoštevati tudi: vse vertikalne in horizontalne prenose, prevoze in transporte, vsa podpiranja in zavarovanja brežin izkopov ter zavarovanja okolice med izkopi.
Stroški odvoza odvečnega - odpadnega zemeljskega materiala vključujejo odvoz na stalno deponijo. Kompletno s plačilom taks in stroškov deponije.</t>
  </si>
  <si>
    <t>Izkopi za temelje, kanalske rove, prepuste, jaške in drenaže širine 1,0m do 2,0m in globine do 2,0 m v težki zemljini skupaj z nakladanjem, odvozom in razprostiranjem.</t>
  </si>
  <si>
    <t>Izkopi za temelje, kanalske rove, prepuste, jaške in drenaže širine 1,0m do 2,0m in globine 2,0 do 4,0 m v IV. Kategoriji skupaj z nakladanjem, odvozom in razprostiranjem.</t>
  </si>
  <si>
    <t>Izkopi za temelje, kanalske rove, prepuste, jaške in drenaže širine 1,0m do 2,0m in globine 2,0 do 4,0 m v V. Kategoriji skupaj z nakladanjem, odvozom in razprostiranjem.</t>
  </si>
  <si>
    <t>Izdelava klina iz kamenine - 4. kategorije z dobavo  iz kamnoloma, z utrjevanjem po plasteh</t>
  </si>
  <si>
    <t xml:space="preserve">Opombe:
 v ceni odvozom materiala mora biti upoštevan strošek takse deponije in pridobitve evidenčnih listov. </t>
  </si>
  <si>
    <t>Opombe:
Za vse opaže je v ceni zajeto opaženje s podpiranjem do 4 m, razopažanje in čiščenje opažev z dobavo potrebnega materiala ter transporti in pomožnimi deli.
Opaži za vidni beton morajo biti potrjeni s strani arhitekta in izdelani po navodilih v tehničnem poročilu</t>
  </si>
  <si>
    <t>Izdelava podprtega opaža za ravne temelje podpornih zidov</t>
  </si>
  <si>
    <t>Izdelava dvostranskega vezanega opaža za ravne zidove višine do 2 m. Prepust 1</t>
  </si>
  <si>
    <t>Izdelava dvostranskega vezanega opaža za ravne zidove višine do 2 m. Krilni zid 1 in 2</t>
  </si>
  <si>
    <t>Izdelava dvostranskega vezanega opaža za ravne zidove višine do 2 m. Krilni zid 3</t>
  </si>
  <si>
    <t>Izdelava enostranskega opaža plošče prepusta višine do 2,00 m, Prepust 1</t>
  </si>
  <si>
    <t>Izdelava dvostranskega vezanega opaža za ravne zidove višine do 2 m. Prepust 2</t>
  </si>
  <si>
    <t>Izdelava enostranskega opaža plošče prepusta višine do 2,00 m, Prepust 2</t>
  </si>
  <si>
    <t>Izdelava opaža robnih vencev s podpiranjem</t>
  </si>
  <si>
    <t>Izdelava opaža za temeljno ploščo  škatlastega prepusta št. 1</t>
  </si>
  <si>
    <t>Izdelava opaža za temeljno ploščo  škatlastega prepusta št. 2</t>
  </si>
  <si>
    <t>Izdelava opaža za temeljno ploščo  odprteg prepusta med prepustoma</t>
  </si>
  <si>
    <t>Izdelava podprtega opaža za ravne temelje krilnih zidov</t>
  </si>
  <si>
    <t>Izdelava dvostranski vezani opaža nastavkov robnih vencev s podpiranjem</t>
  </si>
  <si>
    <t>Izdelava dvostranskega vezanega opaža za ravne zidove višine do 2 m. odprt vodotok med prepustoma</t>
  </si>
  <si>
    <t>Izdelava dvostranskega vezanega opaža za ravne zidove višine do 2 m. podporni zidovi</t>
  </si>
  <si>
    <t>Priprava in postavitev rebrastih palic iz visokovrednega naravno trdnega jekla Č 0551 - RA 400/500-2 s premerom pod 14 mm za srednje zahtevno ojačitev</t>
  </si>
  <si>
    <t>Priprava in postavitevrebrastih palic iz visokovrednega naravno trdnega jekla Č 0551 - RA 400/500-2 s premerom 14 mm in večjim za srednje zahtevno ojačitev</t>
  </si>
  <si>
    <t>Priprava in postavitev mrež iz vlečene jeklene žice  ČMB-50-MAG 500/600 s premerom 12 mm nad 6 kg/m2</t>
  </si>
  <si>
    <t>Opomba:
Vsi vidni betoni morajo biti izdelani po navodilih napisanih v tehničnem poročilu, ki je sestavni del projektne dokumentacije.  Ponudbena cena mora upoštevati izdelavo projektov betonov in izdelavo vseh v tehničnem poročilu in popisu navedenih vzorcev Za betonska dela je v ceni zajeta dobava in vgradnja materialov s transporti in pomožnimi deli. Kompletno z delovnimi odri do višine 4,0 m.
OPIS STORITEV ZAJETIH V CENI 
 - izvedba po opisu v posamezni postavki
  - vsi betoni ostanejo vidni in obdelani samo s premazom, zato je vgrajevati ustrezno granulacijo betona
  - vse preboje in odprtine glej ustrezne projekte
  - pred pričetkom betonskih del morata biti opaž in armatura popolnoma pripravljena
  - opaž mora biti popolnoma zalit z betonom, beton mora biti gost brez gnezd
  - armatura mora biti na svojem mestu in mora biti  obdana od vseh  strani s predpisanim zaščitnim slojem betona
  - višina prostega pada betona ne sme biti večja od 1m
  - kvaliteta betona mora ustrezati zahtevam splošnih določil za betonska dela in po opisu del
  - naprava betona s prenosom vsega materiala do kraja vgraaditve
  - čiščenje betonskega železa od blata, maščob in rje, ki se lušči, podstavljanje podložk in začasno vezanje armature k opažu
  - vsa pomožna dela  - prenosi armature do mesta vgraditve</t>
  </si>
  <si>
    <t>Dobava in vgraditev podložnega cementnega betona C12/15  v prerez do 0,1 m3/m2 podložni beton pod temelji  krilni zidovi</t>
  </si>
  <si>
    <t>Dobava in vgraditev podložnega cementnega betona C12/15  v prerez do 0,1 m3/m2 podložni beton pod temelji  prepust št. 1</t>
  </si>
  <si>
    <t>Dobava in vgraditev podložnega cementnega betona C12/15  v prerez do 0,1 m3/m2 podložni beton pod temelji  prepust št. 2</t>
  </si>
  <si>
    <t>Dobava in vgraditev podložnega cementnega betona C12/15  v prerez do 0,1 m3/m2 podložni beton pod temelji  odprti vodotok</t>
  </si>
  <si>
    <t>Dobava in vgraditev podložnega cementnega betona C12/15  v prerez do 0,1 m3/m2 podložni beton pod temelji  podporni zidovi</t>
  </si>
  <si>
    <t>Dobava in vgraditev ojačenega cementnega betona C30/37 v,  temeljna plošča prepust št.1 beton z dodatki XC2</t>
  </si>
  <si>
    <t>Dobava in vgraditev ojačenega cementnega betona C30/37 v,  temeljna plošča odprt vodotok beton z dodatki XC2</t>
  </si>
  <si>
    <t>Dobava in vgraditev ojačenega cementnega betona C30/37 v,  temeljna plošča prepust št.2 beton z dodatki XC2</t>
  </si>
  <si>
    <t>Dobava in vgraditev ojačenega cementnega betona C30/37 v pasovne temelje,  krilni zidovi beton z dodatki XC2</t>
  </si>
  <si>
    <t>Dobava in vgraditev ojačenega cementnega betona C30/37 v pasovne temelje,  podporni zid beton z dodatki XC2</t>
  </si>
  <si>
    <t>Dobava in vgraditev ojačenega cementnega betona C30/37   stene prepusta št. 1 beton z dodatki XC2, XD3 in XF4</t>
  </si>
  <si>
    <t>Dobava in vgraditev ojačenega cementnega betona C30/37   odprti vodotok beton z dodatki XC2, XD3 in XF4</t>
  </si>
  <si>
    <t>Dobava in vgraditev ojačenega cementnega betona C30/37   stene prepusta št. 2 beton z dodatki XC2, XD3 in XF4</t>
  </si>
  <si>
    <t>Dobava in vgraditev ojačenega cementnega betona C30/37   podporni zid beton z dodatki XC2, XD3 in XF4</t>
  </si>
  <si>
    <t>Dobava in vgraditev ojačenega cementnega betona C30/37   krilni zidovi beton z dodatki XC2, XD3 in XF4</t>
  </si>
  <si>
    <t>Dobava in vgraditev ojačenega cementnega betona C30/37 v prekladno  konstrukcijo - AB plošča deb. 25 cm beton z dodatki XC2, XD3 in XF4 prepust št. 1</t>
  </si>
  <si>
    <t>Dobava in vgraditev ojačenega cementnega betona C30/37 v prekladno  konstrukcijo - AB plošča deb. 25 cm beton z dodatki XC2, XD3 in XF4 prepust št. 2</t>
  </si>
  <si>
    <t>Dobava in vgraditev ojačenega cementnega betona C30/37 v hodnike in robne vence na premostitvenih objektih beton z dodatki XC2, XD3 in XF4</t>
  </si>
  <si>
    <t>Dobava in vgraditev podložnega cementnega betona C12/15  v prerez do 0,1 m3/m2 podložni beton pod prehodnimi ploščami</t>
  </si>
  <si>
    <t>Dobava in vgraditev ojačenega cementnega betona C30/37 v prehodne plošče beton z dodatki XC2, XD3 in XF4</t>
  </si>
  <si>
    <t>Dobava in montaža dilatacijskega traku na mestu dilatacije prepusta št. 1, dilatacijski trak širine cca. 30 cm</t>
  </si>
  <si>
    <t>Kompletna izdelava, dobava in montaža kovinske pešceve ograje z sidranjem v krilni zid</t>
  </si>
  <si>
    <t>Dobava nove mrežne ograje s stebrički in vsem potrebnim materialom,  ki se jo montira na vrhu brežine v zeleni barvi.   z vsemi elementi in montažo, višina ograje 1,20 m. ograja vzdolž makadamskega platoja nad strugo potoka</t>
  </si>
  <si>
    <t>Porušitev in odstranitev asfaltne plasti v debelini 5 cm z odvozom na gradbiščno deponijo</t>
  </si>
  <si>
    <t>Porušitev in odstranitev asfaltne plasti v debelini od 4 do 12 cm z odvozom na gradbiščno deponijo</t>
  </si>
  <si>
    <t>Rezanje asfaltnega roba s talno diamantno žago v debelini do 6 cm</t>
  </si>
  <si>
    <t>Rezanje asfaltnega roba s talno diamantno žago v debelini do 8 cm</t>
  </si>
  <si>
    <t>Odstranitev obstoječih betonskih tlakovcev debeline 6 cm, z odvozom na gradbiščno deponijo</t>
  </si>
  <si>
    <t>Odstranitev obstoječe mrežne - žične ograje višine 120 cm z odvozom na stalno deponijo vključno s stebrički</t>
  </si>
  <si>
    <t>Odstranitev obstoječe žive meje z odvozom  na stalno deponijo</t>
  </si>
  <si>
    <t>Porušitev betonskega tlaka s pranimi ploščami pri kapelici v km 13,712 z odvozom na stalno deponijo skupaj z rezanjem stika staro - novo s talno diamantno žago dolžina rezanja 3,60 m</t>
  </si>
  <si>
    <t>Porušitev parapetnega kamnitega zidu pri kapelici v km 13,828, z odvozom ruševin na stalno deponijo</t>
  </si>
  <si>
    <t>Porušitev betonskega tlakovanja pred objekti, iz betona debeline cca. 15-20 cm. V ceni je upoštevano rušenje in odvoz na stalno deponijo</t>
  </si>
  <si>
    <t>Porušitev parapetnega kamnitega zidu med profiloma  P25 do P26 z odvozom na stalno deponijo</t>
  </si>
  <si>
    <t>Dobava in vgraditev geotekstilije za ločilno plast, natezna trdnost od 8 do 10 kN/m2</t>
  </si>
  <si>
    <t xml:space="preserve">Vgrajevanje nasipa z mehke kanenine 4 kategorije kamnita greda </t>
  </si>
  <si>
    <t>Izdelava obrabne in zaporne plasti bituminizirane zmesi AC 8 surf B 70/100 A5 v debelini 4 cm hodniki za pešce</t>
  </si>
  <si>
    <t>Dobava in vgraditev prefabriciranega dvigdnjenega robnika  iz cementnega betona s prerezom 15/25 cm</t>
  </si>
  <si>
    <t>Dobava in vgraditev prefabriciranega pogreznenjega robnika iz cementnega betona s prerezom 15/25 cm</t>
  </si>
  <si>
    <t>Dobava in vgraditev dvignjenega vtočnega robnika s prerezom 15/25cm iz cementnega betona</t>
  </si>
  <si>
    <t>Dobava in vgraditev prefabriciranega pogreznenjega betonskega robnika dimenzij 8/20 cm</t>
  </si>
  <si>
    <t>Izdelava podprtega ravnega opaža pri ureditvi tlaka pri kapelici ; v km 13,713, stopnica pred kapelico</t>
  </si>
  <si>
    <t>Izdelava podprtega opaža za ravne temelje podpornega zidu; zid med P17 in P18</t>
  </si>
  <si>
    <t>Izdelava enostranjskega opaža za raven zid; zid med P17 in P18</t>
  </si>
  <si>
    <t>Dobava in vgraditev cementnega betona C12/15 v  prerez do 0,15 m3/m2-m1 - podložni beton zid med P17 in P18</t>
  </si>
  <si>
    <t>Izdelava podprtega opaža za ravne temelje parapetnega zidu; zid med P25 in P26</t>
  </si>
  <si>
    <t>Izdelava enostranjskega opaža za raven zid; zid med P25 in P26</t>
  </si>
  <si>
    <t>Dobava in vgraditev cementnega betona C25/30 - stopnica; pri kapelici v km 13,713, stopnica pred kapelico</t>
  </si>
  <si>
    <t>Dobava in vgraditev cementnega betona C25/30 - temelj; zid med P17 in P18</t>
  </si>
  <si>
    <t>Dobava in vgraditev ojačenega cementnega betona C30/37 v steno podpornega zidu; zid med P17 in P18</t>
  </si>
  <si>
    <t>Dobava in vgraditev cementnega betona C25/30 - temelj; zid med P25 in P26</t>
  </si>
  <si>
    <t>Dobava in vgraditev ojačenega cementnega betona C30/37 v steno parapetnega zidu; zid med P25 in P26</t>
  </si>
  <si>
    <t>Dobava in postavitev rebrastih žic iz visokovrednega naravno trdega jekla B St 500 S (S 500) s premerom  do 12 mm, za enostavno ojačitev;</t>
  </si>
  <si>
    <t>Dobava in postavitev mreže iz vlečene jeklene žice  B500A (Q-308), s premerom &gt; od 4 in &lt; od 12 mm,  masa 4,1 do 6 kg/m2;</t>
  </si>
  <si>
    <t>Doplačilo za zagotovitev kvalitete cementnega betona  C 30/37 (temeljna peta in stena zidu) za stopnjo izpostavljenosti XC4;</t>
  </si>
  <si>
    <t>Doplačilo za zagotovitev kvalitete cementnega betona  C 30/37 (stena zidu) za stopnjo izpostavljenosti XF2;</t>
  </si>
  <si>
    <t>Doplačilo za zagotovitev kvalitete cementnega betona  C 30/37 (temeljna peta) za stopnjo izpostavljenosti XF3;</t>
  </si>
  <si>
    <t>Doplačilo za zagotovitev kvalitete cementnega betona  C 30/37 (stena podpornega zidu) za stopnjo izpostavljenosti XF4;</t>
  </si>
  <si>
    <t>Dobava nove mrežne ograje s stebrički in vsem potrebnim materialom, na mestu obstoječe, ki se jo ponovno  montira, v sivi barvi. (kot. Npr. ograje Hočevar),  z vsemi elementi in montažo, višina ograje 1,20 m.</t>
  </si>
  <si>
    <t>Dobava in posaditev nove žive meje, skupaj z 3 mesečno skrbjo za posajeno živo mejo m1</t>
  </si>
  <si>
    <t>Dobava in tlakovanje s pranimi ploščami na  podložni beton debeline 12 cm, v podložni beton se vgradi armatura Q289, ki je zajeta v tej postavki</t>
  </si>
  <si>
    <t>Dobava in vgraditev cementnega betona C25/30 - temelj; temelj zidu med P19 in P21</t>
  </si>
  <si>
    <t>Izdelava podprtega opaža za ravne temelje podpornega zidu; temelj zidu med P19 in P21</t>
  </si>
  <si>
    <t>Popravilo zidu ob hiši zaradi izvedbe hodnika za pešce do hiše popravilo v sestavi, cementni omet, hladni premaz z ibitolom 2x, hidroizolacija V4+, zaščita hidroizolacije s XPS 8 cm + gumbna folija in popravilo ometa fasade</t>
  </si>
  <si>
    <t>Obnovitev in zavarovanje zakoličbe osi trase  ostale javne ceste v ravninskem terenu</t>
  </si>
  <si>
    <t>Porušitev obstoječega betonskega robnika dim. 15/25 cm, z odvozom na stalno deponijo</t>
  </si>
  <si>
    <t>Izkop vezljive zemljine/zrnate kamenine  3 kategorije za temelje, kanalske rove, prepuste, jaške  in drenaže, širine 1,0 m in globine do 1,0 m strojno , planiranje dna ročno meteorna kanalizacija</t>
  </si>
  <si>
    <t>Izkop vezljive zemljine/zrnate kamenine  3 kategorije za temelje, kanalske rove, prepuste, jaške  in drenaže, širine 1,0 m in globine do 1,0 m strojno , planiranje dna ročno temelj podstavka avtobusne nadstrešnice</t>
  </si>
  <si>
    <t>Vgrajevanje nasipa z mehke kanenine 4 kategorije kamnita greda v debelini min. 40 cm.</t>
  </si>
  <si>
    <t>Izdelava vzdolžne in prečne plitve drenaže do 1,0 m, na podložni plasti iz cementnega  betona s trdimi plastičnimi cevmi premera 20 cm</t>
  </si>
  <si>
    <t xml:space="preserve">Dobava in vgraditev rešetke iz duktilne litine  z nosilnostjo 400 kN, s prerezom 400 x 400 mm po detajlu </t>
  </si>
  <si>
    <t>Dobava in postavitev rebrastih palic iz visokovrednega naravno trdnega jekla B St 500 S s premerom do 14 mm, za srednje zahtevno ojačitev</t>
  </si>
  <si>
    <t>Priprava in vgraditev mešanice cementnega betona C5/10 v prerez od 0,05 - 0,10 m3/m2/m1, podložni beton</t>
  </si>
  <si>
    <t xml:space="preserve">Priprava in vgraditev mešanice ojačanega cementnega betona C30/37 v prerez od 0,31 - 0,50 m3/m2/m1, AB temelj avtobusne nadstrešnice z dodatkom OSMO in OMO </t>
  </si>
  <si>
    <t>Dobava in vgraditev stebrička za prometni znak iz vroče cinakane jeklene cevi s premerom 64 mm, dolge 4000 mm</t>
  </si>
  <si>
    <t>Dobava in pritrditev prometnega znaka, podloga  iz aluminijaste pločevine, znak z rumeno barvo - folijo 1 vrste, velikost 600*600 mm. velikosti od 0,25 do 0,41 m2</t>
  </si>
  <si>
    <t>Izdelava debeloslojne prečne in ostalih označb na vozišču z večkomponentno hladno plastiko z vmešanimi drobci / krogljicami stekla, vključno  200 g/m2 dodatnega posipa z drobci stekla,  strojno, debelina plasti 3 mm, širina črte 20 do 30 cm</t>
  </si>
  <si>
    <t>Izdelava debeloslojne prečne in ostalih označb  na vozišču z večkomponentno hladno plastiko z  vmešanimi drobci / krogljicami stekla, vključno 200 g/m2 dodatnega posipa z drobci stekla  strojno, debelina plasti 3mm, posamezna površina  označbe nad 1,50 m2.</t>
  </si>
  <si>
    <t>6.6.</t>
  </si>
  <si>
    <t>Dobava in pritrditev table za vozni red iz aluminijaste pločevine,  velikosti 350*500 mm.</t>
  </si>
  <si>
    <t>Dobava in postaitev tipične kovinske nadstrešnice avtobusnega postajališča velikosti 5,90x1,67x2,58 m.</t>
  </si>
  <si>
    <t>Porušitev obstoječe betonske nadstrešnice avtobusnega postajališča krite z opečno kritino, ostrešjem in žlebom, kompletna odstranitev z odvozom na stalno deponijo</t>
  </si>
  <si>
    <t>Odstranitev obstoječega vtočnega jaška meteorne kanalizacije z LTŽ rešetko, z odvozom ruševin na stalno deponijo</t>
  </si>
  <si>
    <t>Izdelava muld iz bitumenskega betona debeline 4+10 cm na podložni plasti iz zmesi zrn drobljenca, širine 50 cm</t>
  </si>
  <si>
    <t xml:space="preserve">- dobava, dovoz in vgradnja lomljenca d=0.20 m </t>
  </si>
  <si>
    <t>Dobava materiala in izdelava cevne kabelske kanalizacije preseka 1x iz PC cevi 110mm, izkop v zem. III. - IV. Ktg., v povozni površini, širina kanala 0,31m, globina kanala 0,81m, zaščita cevi z peskom, zasip kanala z tamponom z utrditvijo, nakladanje viška materiala in odvoz na deponijo, čiščenje trase</t>
  </si>
  <si>
    <t>m³</t>
  </si>
  <si>
    <t xml:space="preserve">III. </t>
  </si>
  <si>
    <t>Dobava in polaganje kabla 0,6 / 1kV, uvlečenega v zaščitne PVC cevi po celotni trasi jarka, komplet: NA2XY-J 4x16 mm2</t>
  </si>
  <si>
    <t>STRELOVOD</t>
  </si>
  <si>
    <t>Dobava in postavitev kabelske kabelske omarice Elektro komplet z meritvami, z varovalkami 3x20A RAZDELILEC R-PR SKUPAJ:</t>
  </si>
  <si>
    <t>Kontrolne meritve:
*osvetljenosti, svetlosti
*galvanskih stikov, ozemljitve in izol. Upornosti</t>
  </si>
  <si>
    <t xml:space="preserve">Opomba: V ceni so zajeti vsi potrebni materiali, potrebna oprema in delo za izvedbo javne razsvetljave  </t>
  </si>
  <si>
    <t>Izdelava PID in NOV</t>
  </si>
  <si>
    <t>Nadzor upravljalca</t>
  </si>
  <si>
    <t>Prestavitev obstoječega NN droga za 3m izven območja rekonstrukcije, vključno z demontažo in ponovnim razvlačenjem in napenjanjem prostozračnih vodnikov, (Gradbena dela v popisu gradbenih del)</t>
  </si>
  <si>
    <t>Transport, zavarovanje objekta, puščanje v pogon, električne meritve:
- izolacijske upornosti
- upornosti združene ozemljitve
- upornosti kratkostičnih zank
- padcev napetosti na koncu vodov</t>
  </si>
  <si>
    <t>Kombinirano strojno ročni izkop obstoječih drogov NNO odvoz 50% odvečnega materiala na stalno deponijo do 5km, odvoz 50% odvečnega na gradbiščno deponijo do 200m,  v zemljišču III. - V. kategorije:</t>
  </si>
  <si>
    <t>ura</t>
  </si>
  <si>
    <t>X</t>
  </si>
  <si>
    <t>Zakoličba osi cevovoda   vključno s postavitvijo profilov in višin ter njihova zaščita</t>
  </si>
  <si>
    <t>Ročni izkop jarka cevovoda, izkop sond  pri določevanju poteka obstoječih komu- nalnih vodov. Širina izkopa je določena s karakterističnim prečnim prerezom. II. kat.</t>
  </si>
  <si>
    <t>Strojni izkop jarka cevovoda. Širina izkopa je določena s karakterističnim prečnim prerezom. II. kat.</t>
  </si>
  <si>
    <t>Fino planiranje dna jarka, z dopustnim  odstopanjem 3 cm od nivelete dna jarka iz projekta in uvaljanjem dna.</t>
  </si>
  <si>
    <t>Dobava in vgraditev peska za peščeno posteljico debeline 10 cm. Premer maksi- malnega zrna je 4 mm. Posteljico se planira s točnostjo +-2cm</t>
  </si>
  <si>
    <t>Dobava in vgraditev peska za zasip cevi. Premer maksimalnega zrna je 4mm. Zasip se izvede do višine 15 cm nad temenom položene vodovodne cevi; pri tem je pesek potrebno ročno podbiti pod cev</t>
  </si>
  <si>
    <t>V postavkah so količine od izkopa in  količine predvidene za transport obračuna- ne kot zemljina v raščenem stanju. Količine od zasipa pa v vgrajenem stanju in v potrebni zbitosti.</t>
  </si>
  <si>
    <t>Betoniranje sidrnih blokov na lomih cevovoda z C8/15; skupaj z opažanjem ter dobavo in vgradnjo betona</t>
  </si>
  <si>
    <t>Črpanje meteorne vode iz izkopanega  kanala. Črpa se po potrebi, z odobritvijo nadzornega organa.</t>
  </si>
  <si>
    <t>Dobava in namestitev opozorilne vrvice ob vsej dolžini izkopanega kanala.</t>
  </si>
  <si>
    <t>Odstranitev betonskih sidrnih blokov, ki  so služili pri izvedbi tlačnih preizkusov</t>
  </si>
  <si>
    <t>Obzidava jaškov za zasune in  hidrante z NF opeko v cementni malti 1:3, vključno z vsem potrebnim materialom</t>
  </si>
  <si>
    <t>Obzidava cestnih kap za  hidrante in zasune</t>
  </si>
  <si>
    <t>Odstranitev opuščenih cestnih kap na vodovodu. Skupaj z vsemi potrebnimi deli in materiali.</t>
  </si>
  <si>
    <t>Zasip ostalega dela jarka s tamponom  iz drobljenca. Maksimalna debelina zrna je 5cm.Tampon se polaga v slojih po 30 cm in se utrjuje z ročnim vibracijskim valjarjem ali z "žabo".Obvezno je izvesti meritve utrjenosti  spodnjega ustroja!!</t>
  </si>
  <si>
    <t xml:space="preserve">Opomba:
v ceni odvoza materiala mora biti upoštevan strošek takse deponije in pridobitve evidenčnih listov. </t>
  </si>
  <si>
    <t>Zakoličba geodestkih točk vtočnih in revizijskih jaškov.</t>
  </si>
  <si>
    <t>Odstranitev prometnega znaka s stranico / premerom 600 mm skupaj s temeljem in stebričkom ter odvozom na stalno deponijo</t>
  </si>
  <si>
    <t>Odstranitev prometnega znaka s stranico 350 x 1400 mm skupaj s temeljem in stebričkom ter odvozom na stalno deponijo</t>
  </si>
  <si>
    <t>Rezkanje in odvoz asfaltne krovne plasti v debelini 4 do 7 cm z odvozom ruševin na gradbiščno deponijo  zaradi predelave asfaltnih ruševin v nasipni material</t>
  </si>
  <si>
    <t>Porušitev in odstranitev asfaltne plasti v debelini do 5 cm  z odvozom ruševin na gradbiščno deponijo  zaradi predelave asfaltnih ruševin v nasipni material</t>
  </si>
  <si>
    <t>Porušitev in odstranitev asfaltne plasti v debelini nad 10 cm z odvozom ruševin na gradbiščno deponijo  zaradi predelave asfaltnih ruševin v nasipni material</t>
  </si>
  <si>
    <t>Rezanje asfaltne plasti s talno diamantno žago, debeline 6 do 10 cm</t>
  </si>
  <si>
    <t>Porušitev in odstranitev glave prepusta s premerom 61 do 100 cm skupaj z odvozom ruševin na stalno deponijo</t>
  </si>
  <si>
    <t>Porušitev in odstranitev glave obstoječega cevnega prepusta s premerom 60 cm skupaj z odvozom ruševin na stalno deponijo</t>
  </si>
  <si>
    <t>Porušitev in odstranitev obstoječih betonskih jaškov meteorne kanalizacije s premerom 60 in 80 cm skupaj z odvozom ruševin na stalno deponijo</t>
  </si>
  <si>
    <t>Površinski izkopi plodne zemlje ( humusa )  1 kategorije - strojno z nakladanjem</t>
  </si>
  <si>
    <t>Dobava in vgraditev geotekstilije za ločilno plast, natezna trdnost do  nad do 12 kN/m2</t>
  </si>
  <si>
    <t>Dobava in vgrajevanje nasipa z mehke kamenine 4 kategorije kamnita greda v debelini min. 30 cm.</t>
  </si>
  <si>
    <t>Vgrajevanje nasipa z mehke kamenine 4 kategorije kamnita greda v debelini min. 30 cm. nasip iz nasipnega materiala začasne deviacije</t>
  </si>
  <si>
    <t>Dobava in vgrajevanje nasipa iz porušenega asfaltnega materiala, v ceni je všteto tudi drobljenje / mletje ruševin  asfalta z utrjevanjem oziroma mešanjem s kamnitim nasipom (po uredbi o zelenem javnem naročanju)</t>
  </si>
  <si>
    <t xml:space="preserve">Dobava in vgrajevanje nasipa z mehke kamenine 4 kategorije zasip meteornih jarkov in jaškov z utrjevanjem v slojih </t>
  </si>
  <si>
    <t>Izdelava nosilne plasti bituminizirane zmesi AC 16 base B50/70 A4 v debelini 6 cm hišni priklučki in lokalna cesta</t>
  </si>
  <si>
    <t>Izdelava nosilne plasti bituminizirane zmesi AC 32 base B50/70 A3 v debelini 12 cm</t>
  </si>
  <si>
    <t>3.2.1.</t>
  </si>
  <si>
    <t>Izdelava nevezane (mehanično stabilizirane)  obrabne plasti iz zmesi zrn drobljenca v debelini  16 do 20 cm  (makadamski uvozi)</t>
  </si>
  <si>
    <t>Izdelava obrabne in zaporne plasti bituminizirane zmesi SMA 11 PmB 45/80-65 A2 v debelini 4 cm</t>
  </si>
  <si>
    <t>Izdelava obrabne in zaporne plasti bituminizirane zmesi AC 8 surf B70/100 A5 v debelini 4 cm hišni priključki</t>
  </si>
  <si>
    <t>Izdelava obrabne in zaporne plasti bituminizirane zmesi AC 8 surf B 70/100 A4 v debelini 4 cm lokalne ceste</t>
  </si>
  <si>
    <t>Izdelava obrabne plasti iz tlakovcev iz cementnega betona   velikosti 26 cm / 26 cm / 7 cm, stiki zapolnjeni s peskom tlakovci v sivi barvi. (tlak na uvozih)</t>
  </si>
  <si>
    <t xml:space="preserve">Izdelava obrabne plasti iz tlakovcev iz cementnega betona   velikosti 26 cm / 26 cm / 7 cm, stiki zliti s cementno malto tlakovci v sivi barvi. (prometni otok v P79) </t>
  </si>
  <si>
    <t>Izdelava podložne plasti za tlakovano obrabno plast iz nevezane zmesi zrn (peska) (tlak na uvozih)</t>
  </si>
  <si>
    <t xml:space="preserve">Izdelava podložne plasti za tlakovano obrabno plast iz cementnega betona (debeline 12 cm) (prometni otok v P79) </t>
  </si>
  <si>
    <t>Izdelava bankine iz gramoza ali naravno zdrobljenega  kamnitega meteriala, široke od 1,00 do 1,25 m</t>
  </si>
  <si>
    <t>Izdelava muld iz cementnega betona iz prefabriciranih  elementov, položene na plast podložnega betona debeline minimalno 12 cm, širina mulde 0,50 m, globine 3cm</t>
  </si>
  <si>
    <t>Profiliranje in planiranje travnih jarkov  (humuziranje je zajeto v postavki 25 112)</t>
  </si>
  <si>
    <t>Izdelava vzdolžne in prečne plitve drenažne kanalizacije do 1,0 m, na podložni plasti iz cementnega  betona s trdimi plastičnimi cevmi premera 20 cm drenažna kanalizacija</t>
  </si>
  <si>
    <t>Izdelava vzdolžne in prečne plitve drenažne kanalizacije do 1,0 m, na podložni plasti iz cementnega  betona s trdimi plastičnimi cevmi premera 25 cm drenažna kanalizacija</t>
  </si>
  <si>
    <t>Izdelava vzdolžne in prečne plitve drenažne kanalizacije do 1,0 m, na podložni plasti iz cementnega  betona s trdimi plastičnimi cevmi premera 30 cm drenažna kanalizacija</t>
  </si>
  <si>
    <t>Doplačilo za izdelavo vzdolžne in prečne drenaže,  globoke 1 do 2 m</t>
  </si>
  <si>
    <t>Izdelava kanalizacije iz cevi iz polivinilklorida,  vključno s podložno plastjo iz cementnega betona,  premera 15 cm, v globini do 1,0 m (cevi SN8)</t>
  </si>
  <si>
    <t>Izdelava kanalizacije iz cevi iz polivinilklorida,  vključno s podložno plastjo iz cementnega betona,  premera 20 cm, v globini do 1,0 m (cevi SN8)</t>
  </si>
  <si>
    <t>Izdelava kanalizacije iz cevi iz polivinilklorida,  vključno s podložno plastjo iz cementnega betona,  premera 30 cm, v globini do 1,0 m (cevi SN8)</t>
  </si>
  <si>
    <t>Izdelava kanalizacije iz cevi iz polivinilklorida,  vključno s podložno plastjo iz cementnega betona,  premera 40 cm, v globini do 1,0 m (cevi SN8)</t>
  </si>
  <si>
    <t>Izdelava kanalizacije iz cevi iz polivinilklorida,  vključno s podložno plastjo iz cementnega betona,  premera 60 cm, v globini do 1,0 m (cevi SN8)</t>
  </si>
  <si>
    <t>Izdelava kanalizacije iz cevi iz polivinilklorida,  vključno s podložno plastjo iz cementnega betona,  premera 80 cm, v globini do 1,0 m (cevi SN8)</t>
  </si>
  <si>
    <t>Obbetoniranje cevi za kanalizacijo s cementnim betonom C 12/15, po detajlu iz načrta, premera 15 cm</t>
  </si>
  <si>
    <t>Obbetoniranje cevi za kanalizacijo s cementnim betonom C 12/15, po detajlu iz načrta, premera 20 cm</t>
  </si>
  <si>
    <t>Obbetoniranje cevi za kanalizacijo s cementnim betonom C 12/15, po detajlu iz načrta, premera 30 cm</t>
  </si>
  <si>
    <t>Obbetoniranje cevi za kanalizacijo s cementnim betonom C 12/15, po detajlu iz načrta, premera 40 cm</t>
  </si>
  <si>
    <t>Obbetoniranje cevi za kanalizacijo s cementnim betonom C 12/15, po detajlu iz načrta, premera 60 cm</t>
  </si>
  <si>
    <t>Obbetoniranje cevi za kanalizacijo s cementnim betonom C 12/15, po detajlu iz načrta, premera 860 cm</t>
  </si>
  <si>
    <t>Izdelava betonskega cevnega prepusta premera 60 cm, sestavljenega iz ojačanih betonskih cevi z izvedbo na betonsko posteljico, obbetoniranjem</t>
  </si>
  <si>
    <t>Podaljšanje obstoječega betonskega cevnega prepusta premera 60 cm, sestavljenega iz ojačanih betonskih cevi z izvedbo na betonsko posteljico, obbetoniranjem in  sidranjem armature v obstoječi prepust.  (podaljšanje dveh prepustov obojestransko)</t>
  </si>
  <si>
    <t>Izdelava betonskega cevnega prepusta 80 cm, sestavljenega iz ojačanih betonskih cevi z izvedbo na betonsko posteljico, obbetoniranjem.</t>
  </si>
  <si>
    <t>Izdelava poševne vtočne ali iztočne glave  prepusta krožnega prereza iz cementnega betona s premerom 60 cm</t>
  </si>
  <si>
    <t>Izdelava poševne vtočne ali iztočne glave  prepusta krožnega prereza iz cementnega betona s premerom 80 cm</t>
  </si>
  <si>
    <t>Izdelava tlakovanja iztočnih korit iz prepustov iz zmrzlinsko odpornega kamna debelina tlakovanja 30cm, kamen polagan v beton C20/25, skupaj s fugiranjem stikov</t>
  </si>
  <si>
    <t>Dobava in vgraditev pokrova iz duktilne litine z nosilnostjo 400 kN, robnik z vtočno rešetko 500 mm.</t>
  </si>
  <si>
    <t>Dobava in vgraditev pokrova iz duktilne litine  z nosilnostjo 250 kN, krožnega prereza s  premerom 500 mm</t>
  </si>
  <si>
    <t>Dobava in vgraditev pokrova iz duktilne litine z  nosilnostjo 250 kN, krožnega prereza s  premerom 600 mm</t>
  </si>
  <si>
    <t>Dobava in vgraditev pokrova iz duktilne litine z  nosilnostjo 400 kN, krožnega prereza s  premerom 600 mm</t>
  </si>
  <si>
    <t>Dobava in vgradnja linijskega požiralnika širrine 20 cm,  z LTŽ rešetko nosilnosti 400 kN. V ceni je zajeta montaža na podložni beton, rešetka in kaneleta.</t>
  </si>
  <si>
    <t>Dobava in montaža fleksibilne plošče pod pokrov  jašek, pokrov dimenzij fi 600 mm, nosilnosti 400 kN  obstoječi jašek fekalne kanalizacije fi1000 (PVC).</t>
  </si>
  <si>
    <t>Prevezava obstoječih cevi meteorne kanalizacije na nove meteorne jaške ali novih cevi na obstoječo meteorno kanalizacijo</t>
  </si>
  <si>
    <t>Dobava in vgraditev polportala iz jekla, zaščitenega  z vročim cinkanjem, za lahke pogoje, svetla višina  h = 2500 mm, razpetina konzole 1600 mm v ceni je zajet tudi temelj. (znak v km 15,165)</t>
  </si>
  <si>
    <t>Dobava in pritrditev okroglega prometnega znaka, podloga iz aluminijaste pločevine, znak z odsevno folijo  RA2 vrste, fi 600 mm (znak 2102)</t>
  </si>
  <si>
    <t>Dobava in pritrditev okroglega prometnega znaka, podloga iz aluminijaste pločevine, znak z odsevno folijo  RA2 vrste, fi 600 mm (znak 2226 in 2226-1)</t>
  </si>
  <si>
    <t>Dobava in pritrditev okroglega prometnega znaka, podloga iz aluminijaste pločevine, znak z odsevno folijo  RA2 vrste, fi 600 mm (znak 2301-2)</t>
  </si>
  <si>
    <t>Dobava in pritrditev prometnega znaka, podloga iz aluminijaste pločevine, znak z belo barvo-folijo RA1 vrste, velikost  od 0,11 do 0,20 m2 (kilometrske tablice)</t>
  </si>
  <si>
    <t>Dobava in pritrditev prometnega znaka, podloga  iz aluminijaste pločevine, znak z belo barvo - folijo RA2 vrste, velikosti od 0,11 do 0,20 m2 velikost 300 x 600 mm  (znak 3313)</t>
  </si>
  <si>
    <t>Dobava in pritrditev prometnega znaka, podloga  iz aluminijaste pločevine, znak z modro barvo - folijo RA2 vrste, velikost od 0,21 do 0,40 m2 velikost 600 x 600 mm  (2431 prehod za pešce)</t>
  </si>
  <si>
    <t>Dobava in pritrditev prometnega znaka, podloga  iz aluminijaste pločevine, znak z rumeno barvo - folijo 1 vrste, velikosti od 0,41 do 0,70 m2 velikost 1300*500 mm. (znak 2434 in 2435)</t>
  </si>
  <si>
    <t>Izdelava tankoslojne vzdolžne označbe na vozišču  z enokomponentno belo barvo, vključno 250 g/m2 posipa z drobci / krogljicami stekla, strojno, debelina plasti suhe snovi  300 mm, širina črte 15 cm sredinske črte</t>
  </si>
  <si>
    <t>Izdelava tankoslojne vzdolžne označbe na vozišču  z enokomponentno belo barvo, vključno 250 g/m2 posipa z drobci / krogljicami stekla, strojno, debelina plasti suhe snovi  300 mm, širina črte 15 cm robne črte</t>
  </si>
  <si>
    <t>Izdelava debeloslojne prečne in ostalih označb  na vozišču z večkomponentno hladno plastiko z vmešanimi drobci / kroglicami stekla, vključno  200 g/m2 dodatnega posipa z drobci stekla,  strojno, debelina plasti 3 mm, širina črte 20 do 30 cm  (polje za umirjanje prometa pred in za prometnim otokom)</t>
  </si>
  <si>
    <t>Dobava in vgraditev cestnega ogledala (brez stebriča) velikosti 900 x 900 mm</t>
  </si>
  <si>
    <t>Zaščita obstoječega TK voda z STF cevjo fi110  z obbetoniranjem</t>
  </si>
  <si>
    <t>Izdelava geodetskega načrta po končani  gradnji</t>
  </si>
  <si>
    <t>Opombe:
V ceni rušitvenih del je potrebno upoštevati vse ukrepe za varno delo, zaščito gradbišča in komunikacij, vse transporte, nalaganje in odvoz gradbenega odpadnega materiala na trajno deponijo vključno s plačilom komunalne takse, ter po končanih delih priložiti poročilo o gospodarjenju z gradbenimi odpadki vključno s predpisanimi evidenčnimi listi. Ravnati v skladu z Uredbo o ravnanju z odpadki, Ur.l.št. 34/2008.
Pri odvoz kovinskih ruševin na komunalno deponijo mora izvajalec predati potrdilo o predaji materiala na deponijo skupaj s ceno za katero je prodal  ves porušeni material. Cena prejetega denarja od prodaje ruševin se odšteje znesku rušitvenih del iz te ponudbe.
Vsi potrebni odri in razni ukrepi za varno izvedbo so upoštevani v ceni rušenja in se ne upoštevajo posebej.
Dvižna in transportna sredstva je potrebno prilagoditi delu v skladu z rušitvenim elaboratom.
Obvezno upoštevati zaščitne mere. Obvezno je ločevanje vgrajenih materialov: beton, armiran beton, opeka, bitumenske izolacije, les, pločevina, kovinski izdelki, kleparski izdelki, ….
Način rušenja je načeloma prepuščen izvajalcu z upoštevanjem rušitvenega elaborata.
V ceni morajo biti upoštevani stroški organizacije gradbišča, stroški odvisni od izbrane tehnologije rušenja, stroški za zagotavljanje varnosti pri delu, stroški ukrepov za zmanjšanje vplivov na okolje, stroški začasnega deponiranja na gradb. deponijah, strošek transporta gradbenih odpadkov na trajno deponijo vključno s plačilom taks na deponiji in pridobitev evidenčnih listov kot dokazilo o odlaganju odpadkov za konkretno gradbišče.
V ceni je zajeta postavitev in zavarovanje prečnih profilov</t>
  </si>
  <si>
    <t>Določitev in preverjanje položajev, višin in smeri pri  gradnji objekta s površino do 150 m2</t>
  </si>
  <si>
    <t>Odstranitev robnih vencev in AB prekladne konstrukcije  mostu, z odvozom ruševin na stalno deponijo</t>
  </si>
  <si>
    <t>Porušitev krajnih kamnitih podpornikov in opornikov z odvozom ruševin na stalno deponijo (60% ruševin se porabi pri izvedbi obloge struge potoka)</t>
  </si>
  <si>
    <t>Porušitev temeljev podpornikov in krilnih zidov iz mešanega materiala kamenja in betona z odvozom ruševin na stalno deponijo</t>
  </si>
  <si>
    <t>Porušitev obstoječega betonskega cevnega prepusta  fi 210 mm, z odvozom ruševin na stalno deponijo.</t>
  </si>
  <si>
    <t>Porušitev obstoječega krilnih zidov s temelji cevnega preusta fi 210 mm, z odvozom ruševin na stalno deponijo.</t>
  </si>
  <si>
    <t>Začasna vzpostavitev pretoka vodotoka prek obstoječega  fi 210, z izvedbo izkopov za dovod vode v prepust in izvedbo  zapornega nasipa, ki preprečuje dotok vode do mesta izvedbe novega mostu.</t>
  </si>
  <si>
    <t>Opomba:
Obračun izkopov se mora izvajati na osnovi dejansko opravljenih količin z dejansko kategorijo zemljine, katere z vpisom v gradbeni dnevnik potrdi odgovorni nadzorni. Vse količine zemeljskih del, tamponov,.. so podane v raščenem oz. zbitem stanju.
Pred pričetkom izvedbe GOI del mora gradbeno jamo pregledati odgovorni geomehanik (ali geolog), ki z vpisom v gradbeni dnevnik potrdi nosilnost tal.
Pri izkopih upoštevati tudi: vse vertikalne in horizontalne prenose, prevoze in transporte, vsa podpiranja in zavarovanja brežin izkopov ter zavarovanja okolice med izkopi.
Stroški odvoza odvečnega - odpadnega zemeljskega materiala vključujejo odvoz na stalno deponijo. Kompletno s plačilom taks in stroškov deponije.</t>
  </si>
  <si>
    <t>Izkopi za temelje, kanalske rove, prepuste, jaške in drenaže širine 1,0m do 2,0m in globine 2,0 do 4,0 m v težki zemljini brez nakladanja in odvoza</t>
  </si>
  <si>
    <t>ASFALTNE OBRABNE IN ZAPORNE PLASTI</t>
  </si>
  <si>
    <t>N35 282</t>
  </si>
  <si>
    <t>N35 283</t>
  </si>
  <si>
    <t>Dobava in vgraditev robnika na objektu iz naravnega kamna s prerezom 20/20 cm (granitni robnik)</t>
  </si>
  <si>
    <t>Dobava in vgraditev robnika na objektu iz naravnega kamna s prerezom 20/15 cm (granitni robnik)</t>
  </si>
  <si>
    <t>Dobava in vgraditev dilatacijskega traku med robnikom in  novim asfaltom na mostu</t>
  </si>
  <si>
    <t>Opomba:
Za vse opaže je v ceni zajeto opaženje s podpiranjem do 4 m, razopažanje in čiščenje opažev z dobavo potrebnega materiala ter transporti in pomožnimi deli.
Opaži za vidni beton morajo biti potrjeni s strani arhitekta in izdelani po navodilih v tehničnem poročilu</t>
  </si>
  <si>
    <t>51 599</t>
  </si>
  <si>
    <t>Izdelava dvostranskega vezanega opaža za raven zid, visok 2,1 do 4 m krilni zid - enostransko vidni beton</t>
  </si>
  <si>
    <t>Izdelava obešenega opaža robnega venca na premostitvenem, opornem in podpornem objektu - vidni beton</t>
  </si>
  <si>
    <t>Izdelava opaža prehodnih plošč</t>
  </si>
  <si>
    <t>Dobava in postavitev nepremičnega delovnega odra za  izvajanje del na opornikih in krilih, vključno z varnostno ograjo</t>
  </si>
  <si>
    <t>DELA Z CEMENTNIM BETONOM</t>
  </si>
  <si>
    <t>Opomba:
Vsi vidni betoni morajo biti izdelani po navodilih napisanih v tehničnem poročilu, ki je sestavni del projektne dokumentacije. 
Ponudbena cena mora upoštevati izdelavo projektov betonov in izdelavo vseh v tehničnem poročilu in popisu navedenih vzorcev
Za betonska dela je v ceni zajeta dobava in vgradnja materialov s transporti in pomožnimi deli. Kompletno z delovnimi odri do višine 4,0 m.</t>
  </si>
  <si>
    <t>OPIS STORITEV ZAJETIH V CENI
 - izvedba po opisu v posamezni postavki 
 - vsi betoni ostanejo vidni in obdelani samo s premazom, zato je vgrajevati ustrezno granulacijo betona
  - vse preboje in odprtine glej ustrezne projekte
  - pred pričetkom betonskih del morata biti opaž in armatura popolnoma pripravljena
  - opaž mora biti popolnoma zalit z betonom, beton mora biti gost brez gnezd
  - armatura mora biti na svojem mestu in mora biti  obdana od vseh  strani s predpisanim zaščitnim slojem betona
  - višina prostega pada betona ne sme biti večja od 1m
  - kvaliteta betona mora ustrezati zahtevam splošnih določil za betonska dela in po opisu del
  - naprava betona s prenosom vsega materiala do kraja vgraaditve
  - čiščenje betonskega železa od blata, maščob in rje, ki se lušči, podstavljanje podložk in začasno vezanje armature k opažu
  - vsa pomožna dela
  - prenosi armature do mesta vgraditve</t>
  </si>
  <si>
    <t>Dobava in vgraditev podložnega cementnega betona C12/15  v prerez do 0,15 m3/m2 podložni beton pod temelji  krajni podporniki</t>
  </si>
  <si>
    <t>Dobava in vgraditev podložnega cementnega betona C12/15  v prerez do 0,15 m3/m2 podložni beton pod temelji  krilni zidovi</t>
  </si>
  <si>
    <t>Dobava in vgraditev ojačenega cementnega betona C30/37 v pasovne temelje,  krajni podporniki beton z dodatki XC2</t>
  </si>
  <si>
    <t>Dobava in vgraditev ojačenega cementnega betona C30/37   v krajne podrponike beton z dodatki XC2, XD3 in XF4</t>
  </si>
  <si>
    <t>Dobava in vgraditev ojačenega cementnega betona C30/37 v prekladno  konstrukcijo mostu - AB plošča deb. 45 cm beton z dodatki XC2, XD3 in XF4</t>
  </si>
  <si>
    <t>Dobava in vgraditev podložnega cementnega betona C12/15  v prerez do 0,15 m3/m2 podložni beton pod prehodnimi ploščami</t>
  </si>
  <si>
    <t>Dobava in vgraditev ojačenega cementnega betona C30/37 v prehodne plošče beton z dodatki XC2, XD3 in XF4 m3</t>
  </si>
  <si>
    <t>64 456</t>
  </si>
  <si>
    <t>64 636</t>
  </si>
  <si>
    <t>64 921</t>
  </si>
  <si>
    <t>64 923</t>
  </si>
  <si>
    <t>N64 992</t>
  </si>
  <si>
    <t>N64 993</t>
  </si>
  <si>
    <t>N64 994</t>
  </si>
  <si>
    <t>N64 995</t>
  </si>
  <si>
    <t>N64 996</t>
  </si>
  <si>
    <t>N64 997</t>
  </si>
  <si>
    <t>Dobava in vgraditev jeklene varnostne ograje,  vključno vse elemente, za nivo zadrževanja  H1 in za delovno širino W6</t>
  </si>
  <si>
    <t>Dobava in vgraditev jeklene varnostne ograje  na objekt, vključno vse elemente, za nivo  zadrževanja H1 in za delovno širino W6</t>
  </si>
  <si>
    <t>Dobava in vgraditev zaključnice pridržne  ograje za pešce (po načrtu)</t>
  </si>
  <si>
    <t>Dobava in vgraditev elementa varnostne ograje za zagotovitev varnosti kolesarjev, kolesarska letev</t>
  </si>
  <si>
    <t>Dobava in vgraditev ograje za pešce iz jeklenih cevnih profilov z vertikalnimi polnili, visoke 120 cm</t>
  </si>
  <si>
    <t>Dobava in vgraditev kovinske plošče z vpisanim  nazivom izvajalca in letom sanacije objekta</t>
  </si>
  <si>
    <t>Dobava in vgraditev merilnih čepov, vključno z  navezavo na veljavno nivelmansko mrežo</t>
  </si>
  <si>
    <t>Dobava in montaža polkrožne zaključnice JVO ograje H1-W6.</t>
  </si>
  <si>
    <t>dodatek za izdelavo vkopane zaključnice JVO ograje H1-W6, dolžine 4,0 m.</t>
  </si>
  <si>
    <t>Dobava in vgraditev nosilca pridržne ograje za  pešce (po načrtu)</t>
  </si>
  <si>
    <t>Opomba:
Za vsa zaščitna dela je v ceni zajeta izdelava in vgradnja s transporti in pomožnimi deli in dobavo potrebnega materiala. 
Pri vseh zaščitnih delih morajo biti v ceni zajeti tudi delovni odri.</t>
  </si>
  <si>
    <t>S 5 9 641</t>
  </si>
  <si>
    <t>S 5 9 646</t>
  </si>
  <si>
    <t>S 5 9 899</t>
  </si>
  <si>
    <t>Dobava in polaganje bituminizirane plute za oblikovanje ležišča prehodnih plošč</t>
  </si>
  <si>
    <t>Izdelava zaključka vozišča po tehnologiji podaljšanja hidroizolacije na stiku  prehodne plošče in prekladne konstrukcije, po načrtu. Hidroizolacija (P-5M-200)</t>
  </si>
  <si>
    <t>Dobava in montaža dilatacije za premostitvene objekte.  sestavljene iz pocinkane konstrukcije s sidri fi 13mm,  fleksibilnega gumijastega vložka iz EPDM gume, sidrnih vložkov fi 13mm ali armaturnih sider v betonu, predpripravljene posebne fleksibilne asfaltne zmesi.</t>
  </si>
  <si>
    <t xml:space="preserve">Opomba:
v ceni z odvozom materiala mora biti upoštevan strošek takse deponije in pridobitve evidenčnih listov. </t>
  </si>
  <si>
    <t>N12 391</t>
  </si>
  <si>
    <t>N12 401</t>
  </si>
  <si>
    <t>Porušitev in odstranitev asfaltne plasti v debelini do 5 cm, z odvozom ruševin na gradbiščno deponijo</t>
  </si>
  <si>
    <t>Porušitev in odstranitev asfaltne plasti v debelini nad 10 cm, z odvozom ruševin na gradbiščno deponijo</t>
  </si>
  <si>
    <t>Rezanje asfaltne plasti s talno diamantno žago,  debele do 5 cm</t>
  </si>
  <si>
    <t>Rezanje asfaltne plasti s talno diamantno žago,  debele 6 do 10 cm</t>
  </si>
  <si>
    <t>Porušitev in odstranitev robnika iz cementnega betona dimenzij 15/25 cm, z odovozom na stalno deponijo</t>
  </si>
  <si>
    <t>N21 231</t>
  </si>
  <si>
    <t>Površinski izkopi plodne zemlje ( humusa )  1. kategorije - strojno z nakladanjem</t>
  </si>
  <si>
    <t>Izkop vezljive zemljine/zrnate kamenine  3 kategorije za temelje, kanalske rove, prepuste, jaške  in drenaže, širine 1,0 m in globine do 1,0 m strojno , planiranje dna ročno zidovi</t>
  </si>
  <si>
    <t>Vgrajevanje nasipa z mehke kanenine 4 kategorije</t>
  </si>
  <si>
    <t>N29 118</t>
  </si>
  <si>
    <t>31 131</t>
  </si>
  <si>
    <t>Izdelava nevezane nosilne plasti enakomerno zrnatega drobljenca iz kamnine v debelini do 20 cm</t>
  </si>
  <si>
    <t>31 452</t>
  </si>
  <si>
    <t>ASFALTNE OBRBNE IN ZAPORNE PLASTI</t>
  </si>
  <si>
    <t>Izdelava obrabne in zaporne plasti bituminizirane zmesi AC 8 surf B70/100 A5 v debelini 4 cm</t>
  </si>
  <si>
    <t>35 235</t>
  </si>
  <si>
    <t>N35 236</t>
  </si>
  <si>
    <t>Dobava in vgraditev predfabriciranega pogreznjenega robnika iz cementnega betona  s prerezom 15/25 cm</t>
  </si>
  <si>
    <t>Dobava in vgraditev dvignjenega vtočnega robnika s  prerezom 15/25 cm iz cementnega betona</t>
  </si>
  <si>
    <t>Dobava in vgraditev predfabriciranega pogreznjenega robnika iz  cementnega betona  s prerezom 8/20 cm</t>
  </si>
  <si>
    <t>36 111</t>
  </si>
  <si>
    <t>Izdelava bankine iz gramoza ali naravno zdrobljenega  kamnitega meteriala, široke do 0,50 m</t>
  </si>
  <si>
    <t>Izdelava dvostranskega vezanega opaža za raven zid, visok 1,0 do 2,1 m podporni zid - enostransko vidni beton</t>
  </si>
  <si>
    <t>Izdelava opaža robnega venca zidu iz vezanega dvostranskega opaža z opiranjem v ceno je zajeto tudi razopaženje</t>
  </si>
  <si>
    <t>N51 771</t>
  </si>
  <si>
    <t>DEKLA Z JEKLOM ZA OJAČITEV</t>
  </si>
  <si>
    <t>52 211</t>
  </si>
  <si>
    <t>52 215</t>
  </si>
  <si>
    <t>Dobava in postavitev rebrastih žic iz visokovrednega naravno trdega jekla B St 420 s premerom do 12 mm, za enostavno ojačitev</t>
  </si>
  <si>
    <t>Dobava in postavitev rebrastih žic iz visokovrednega naravno trdega jekla B St 420 s premerom 14 mm in večjkim, za enostavno ojačitev</t>
  </si>
  <si>
    <t>53 136</t>
  </si>
  <si>
    <t>53 613</t>
  </si>
  <si>
    <t>53 622</t>
  </si>
  <si>
    <t>53 635</t>
  </si>
  <si>
    <t>Dobava in vgraditev podložnega cementnega betona C12/15  v prerez do 0,15 m3/m2 podložni beton pod temelji  podporni zid</t>
  </si>
  <si>
    <t>Dobava in vgraditev ojačenega cementnega betona C30/37 v pasovne temelje,  podpornega zidu beton z dodatki XC2</t>
  </si>
  <si>
    <t>Dobava in vgraditev ojačenega cementnega betona C30/37   podpornega zidu beton z dodatki XC2, XD3 in XF4</t>
  </si>
  <si>
    <t>Dobava in vgraditev cementnega betona C30/37 v prerez do 0,15 m3/m2-m1 robni venec</t>
  </si>
  <si>
    <t>Doplačilo za zagotovitev kvalitete cementnega betona  C 30/37 za stopnjo izpostavljenosti XC2</t>
  </si>
  <si>
    <t>Doplačilo za zagotovitev kvalitete cementnega betona C 30/37 za stopnjo izpostavljenosti XD2</t>
  </si>
  <si>
    <t>Doplačilo za zagotovitev kvalitete cementnega betona C 30/37 za stopnjo izpostavljenosti XF4</t>
  </si>
  <si>
    <t>5.5.</t>
  </si>
  <si>
    <t>DELA PRI POPRAVILU OBJEKTOV</t>
  </si>
  <si>
    <t>Čiščenje površine cementnega betona brez odkrite armature,  z vodnim curkom pod visokim pritiskom, površina horizontalna ali nagnjena do 20˚ glede na horizontalo, posamične površine  nad 10,0 m2</t>
  </si>
  <si>
    <t>55 323</t>
  </si>
  <si>
    <t>5.6.</t>
  </si>
  <si>
    <t>SIDRANJE</t>
  </si>
  <si>
    <t>Izdelava sidr za sidranje AB venca ograje z sidrnimi  palicami fi 14 mm in izvrtanjem lukenj v obstoječi zid globine 30 cm, z vstavitvijo sider fi 14 v dvokomponentno sidrno lepilno maso. Sidra v cikcak rastru na razdalji 20 cm.</t>
  </si>
  <si>
    <t>N56 901</t>
  </si>
  <si>
    <t>KLJUČAVNIČARSKA DELA IN DELA V JEKLU</t>
  </si>
  <si>
    <t>N58 241</t>
  </si>
  <si>
    <t>N58 242</t>
  </si>
  <si>
    <t xml:space="preserve">Dobava in montaža transparentne ograje ob stanovanjski hiši  v km 15,035. Ograja je izvedena iz transparentnega PVC materiala, pritrjena na ALU stebričke, z alu zaključnico na vrhu.  Višina ograje 1,20 m. </t>
  </si>
  <si>
    <t xml:space="preserve">Dobava in montaža transparentne ograje ob stanovanjski hiši  v km 15,035. Ograja je izvedena iz transparentnega PVC materiala, pritrjena na ALU stebričke, z alu zaključnico na vrhu.  Višina ograje 0,75 m. </t>
  </si>
  <si>
    <t xml:space="preserve">Izdelava nosilne plasti bituminizirane zmesi AC 16 base B50/70 A4 v debelini 5 cm priklučki </t>
  </si>
  <si>
    <t>Izdelava nosilne plasti bituminizirane zmesi AC 16 base B50/70 A4 v debelini 4 cm kolesarska pot</t>
  </si>
  <si>
    <t>32 251</t>
  </si>
  <si>
    <t>Izdelava obrabne in zaporne plasti bituminizirane zmesi AC 8 surf B 70/100 A5 v debelini 2,5 cm</t>
  </si>
  <si>
    <t>N61 250</t>
  </si>
  <si>
    <t>N61 251</t>
  </si>
  <si>
    <t>61 641</t>
  </si>
  <si>
    <t>61 422</t>
  </si>
  <si>
    <t>Dobava in montaža konzolega droga za namestitev na drog cestne razsvetljave, z vsem pritrdilnim materialom. Konzola dolžine 1,50m.</t>
  </si>
  <si>
    <t>Dobava in montaža pritldilne garniture za montažo prometnega znaka na drog cestne razsvetljave</t>
  </si>
  <si>
    <t>Dobava in pritrditev okroglega prometnega znaka, podloga iz aluminijaste pločevine, znak z odsevno folijo RA1 vrste, premera 400 mm (znaki 2315, 2313, 2314)</t>
  </si>
  <si>
    <t>Dobava in pritrditev trikotnega prometnega znaka,  podloga iz vroče cinkane jeklene pločevine, znak z odsevno folijo RA2 vrste, dolžina stranice a = 900 mm</t>
  </si>
  <si>
    <t>62 121</t>
  </si>
  <si>
    <t>62 251</t>
  </si>
  <si>
    <t>62 455</t>
  </si>
  <si>
    <t>Izdelava tankoslojne vzdolžne označbe na vozišču z enokomponentno belo barvo, vključno 250 g/m2  posipa z drobci / kroglicami stekla, strojno, debelina  plasti suhe snovi 250 mm, širina črte 10 cm</t>
  </si>
  <si>
    <t>Doplačilo za izdelavo prekinjenih vzdolžnih  označb na vozišču, širina črte 10 cm</t>
  </si>
  <si>
    <t>Izdelava debeloslojne prečne in ostalih označb na vozišču z večkomponentno hladno plastiko z vmešanimi drobci / krogljicami stekla, vključno  200 g/m2 dodatnega posipa z drobci stekla,  strojno, debelina plasti 3 mm, širina črte 50 cm prehodi za kolesarje</t>
  </si>
  <si>
    <t xml:space="preserve">Izdelava debeloslojne prečne in ostalih označb na vozišču z vročo plastiko z vmešanimi drobci / kroglicami stekla, vključno 200 g/m2 dodatnega posipa z drobci stekla, strojno, debelina plasti  posamezna površina označbe do 0,5 m2 </t>
  </si>
  <si>
    <t>Zakoličba geodestkih točk robov</t>
  </si>
  <si>
    <t>N12 322</t>
  </si>
  <si>
    <t>N12 381</t>
  </si>
  <si>
    <t>Porušitev inodstranitev asfaltne plasti v debelini 6 do 10 cm z odvozom ruševin na gradbiščno deponijo</t>
  </si>
  <si>
    <t>ROBI ELEMENTI VOZIŠČ</t>
  </si>
  <si>
    <t>N41 640</t>
  </si>
  <si>
    <t>Izdelava asfaltnih muld iz bitumenskega betona debeline 4+12 cm na podložni plasti iz zmesi zrn drobljenca, širine 50 cm</t>
  </si>
  <si>
    <t>GLOBINSKO ODVODNJAVANJE - DRENAŽE</t>
  </si>
  <si>
    <t>4.2.</t>
  </si>
  <si>
    <t>Izdelava vzdolžne in prečne plitve drenaže do 1,0 m, na podložni plasti iz cementnega  betona s trdimi plastičnimi cevmi premera 20 cm drenažna kanalizacija</t>
  </si>
  <si>
    <t>GLOBINSKO ODVODNJAVANJE - KANALIZACIJE</t>
  </si>
  <si>
    <t>43 224</t>
  </si>
  <si>
    <t>43 284</t>
  </si>
  <si>
    <t>Izdelava kanalizacije iz cevi iz polivinilklorida, vključno vključno s podložno plastjo iz cementnega betona,  premera 30 cm, v globini do 1,0 m. cevi SN8</t>
  </si>
  <si>
    <t>Dobava in vgraditev pokrova iz duktilne litine z  nosilnostjo 400 kN, krožnega prereza s premerom  600 mm.</t>
  </si>
  <si>
    <t>53 612</t>
  </si>
  <si>
    <t>Izdelava podprtega opaža za ravne temelje (nadstrešnica avtobusnega postajališča)</t>
  </si>
  <si>
    <t>Dobava in postavitev rebrastih žic iz visokovrednega naravno trdega jekla B St 500 S s premerom do 12 mm, za enostavno ojačitev</t>
  </si>
  <si>
    <t>Dobava in vgraditev podložnega cementnega betona C12/15 v prerez do 0,15 m3/m2 podložni beton pod temelji nadstrešnice</t>
  </si>
  <si>
    <t>Dobava in vgraditev ojačenega cementnega  betona C25/30 v pasovne temelje AB temelj avtobusne nadstrešnice</t>
  </si>
  <si>
    <t>Doplačilo za zagotovitev kvalitete cementnega betona  C 25/30 za stopnjo izpostavljenosti XC2</t>
  </si>
  <si>
    <t>Dobava in pritrditev prometnega znaka, podloga  iz aluminijaste pločevine, znak z rumeno barvo - folijo RA1 vrste, velikost od 0,25 do 0,41 m2 znak 2433</t>
  </si>
  <si>
    <t>62 428</t>
  </si>
  <si>
    <t>N66 921</t>
  </si>
  <si>
    <t>N66 922</t>
  </si>
  <si>
    <t>N66 923</t>
  </si>
  <si>
    <t>Dobava in montaža tipske kovinske nadstrešnice avtobusnega postajališča velikosti 3,20x1,67x2,58 m. v ceno so zajeta tudi sidra za izvedbo pritrditve madstrešnice na pasovni temelj in ves ostali pritdrilni material.</t>
  </si>
  <si>
    <t>11 141</t>
  </si>
  <si>
    <t>N11 134</t>
  </si>
  <si>
    <t>11 241</t>
  </si>
  <si>
    <t>Obnova in zavarovanje zakoličbe osi vodotoka</t>
  </si>
  <si>
    <t>Postavitev in zavarovanje prečnega profila vodotoka</t>
  </si>
  <si>
    <t>Zakoličba geodestkih točk robov dna vodotoka</t>
  </si>
  <si>
    <t>Obnova in zavarovanje zakoličbe osi trase komunalnih (ma pbmočju vodotoka - TK vod)</t>
  </si>
  <si>
    <t>12 111</t>
  </si>
  <si>
    <t>12 164</t>
  </si>
  <si>
    <t>12 181</t>
  </si>
  <si>
    <t>12 493</t>
  </si>
  <si>
    <t>Porušitev in odstranitev kamnite zložbe, izvedene v suho z odvozom ruševin na deponijo izvajalca</t>
  </si>
  <si>
    <t>24 212</t>
  </si>
  <si>
    <t>24 215</t>
  </si>
  <si>
    <t>Zasip z vezljivo zemljino – 3. kategorije - strojno z utrjevanjem z izkopano zemljino</t>
  </si>
  <si>
    <t>Zasip z mehko kamnino – 4. kategorije z utrjevanjem z izkopano zemljino</t>
  </si>
  <si>
    <t>N54 115</t>
  </si>
  <si>
    <t>N54 116</t>
  </si>
  <si>
    <t>N54 117</t>
  </si>
  <si>
    <t>N54 118</t>
  </si>
  <si>
    <t>N54 119</t>
  </si>
  <si>
    <t>Dobava, dovoz in vgradnja zmrzlinsko odpornega kamenja (d=0,25-0,35m)  na peščeni filter za zavarovanje dna struge potoka</t>
  </si>
  <si>
    <t>Dobava, dovoz in vgradnja zmrzlinsko odpornega vzdolžnega kamenja (d=0,40m)  na peščeni filter za zavarovanje pete prežine</t>
  </si>
  <si>
    <t>Dobava, dovoz in vgradnja zmrzlinsko odpornega kamenja (d=0,25m)  na peščeni filter, zavarovanje brežine struge potoka</t>
  </si>
  <si>
    <t>Dobava, dovoz in vgradnja peščenega filtra pod predvideno kamnito oblogo</t>
  </si>
  <si>
    <t>Izdelava talnega praga za stabilizacijo dna (vključno z dobavo in transportom materiala).
 ~ izkop
 ~ leseni piloti fi 25 cm, l=2 m, kom 5
 ~ oblice fi 25cm, l=3.80 m, kom 6
 ~ oblice fi 25cm, l=3.10 m, kom 6
 ~ kamen d=20-40cm 5,00 m3
 ~ humusiranje 1m3
 ~ zatravitev 1m2</t>
  </si>
  <si>
    <t>N12 477</t>
  </si>
  <si>
    <t>N29 123</t>
  </si>
  <si>
    <t>N32 119</t>
  </si>
  <si>
    <t>N51 211</t>
  </si>
  <si>
    <t>N51 332</t>
  </si>
  <si>
    <t>N58 912</t>
  </si>
  <si>
    <t>N58 913</t>
  </si>
  <si>
    <t>N58 914</t>
  </si>
  <si>
    <t>ključ</t>
  </si>
  <si>
    <t>OPREMA ZA ZAVAROVANJE PROMETA</t>
  </si>
  <si>
    <t>6.4.</t>
  </si>
  <si>
    <t>N64 445</t>
  </si>
  <si>
    <t>Obnova in zavarovanje zakoličbe osi trase komunalnih vodov v gričevnatem terenu.</t>
  </si>
  <si>
    <t>Postavitev in zavarovanje prečnega profila ostale javne ceste v gričevnatem terenu</t>
  </si>
  <si>
    <t>Zakoličba geodestkih točk robov vozišča</t>
  </si>
  <si>
    <t>Široki izkop zrnate zemljine - 3 kategorije strojno z nakladanjem (odstranitev nasipa ko končanju novega mostu)</t>
  </si>
  <si>
    <t>Humuziranje brežin brez valjanja v debelini do 15 cm - strojno po odstranitvi deviacije</t>
  </si>
  <si>
    <t>Doplačilo za zatravitev s semenom po odstranitvi deviacije</t>
  </si>
  <si>
    <t>Izdelava nevezane (mehanično stabilizirane)  obrabne plasti iz zmesi zrn iz frezanca v debelini 7cm</t>
  </si>
  <si>
    <t>Izdelava podprtega opaža za ravne temelje začasnih podpornikov mostu</t>
  </si>
  <si>
    <t>Dobava in vgraditev podložnega cementnega betona C12/15 v prerez do 0,15 m3/m2 podložni beton pod temelji</t>
  </si>
  <si>
    <t xml:space="preserve">Dobava in vgraditev ojačenega cementnega  betona C25/30 v pasovne temelje AB temelj </t>
  </si>
  <si>
    <t>Dobava in vgraditev ojačenega cementnega betona C25/30 v prerez 0,16 do 0,30 m3/m2-m1 AB stene</t>
  </si>
  <si>
    <t>Prevoz, montaža in vzdrževanje začasnega  mostu MABEY za čas gradnje novega mostu. Most dolžine 21,35 m, koristna širina na mostu  je 4,20 m, sestavljen iz jeklenih nosilcev  (Mabey &amp; Johnson) in betonskih temeljev  2,00 m / 1,0 m, dolžine cca 10 m;  vključno z ograjami in opremo za varnost prometa in pešce.</t>
  </si>
  <si>
    <t>Demontaža in odvoz začasnega mostu MABEY po končani gradnji. most dolžine 21,35m</t>
  </si>
  <si>
    <t>Izdelava PZI načrta za postavitev začasnega mostu Mabey &amp; Johnson</t>
  </si>
  <si>
    <t>Montaža JVO ograje, ki je bila odstranjena na državni cesti za nivo zadrževanja N2 in delovno širino W5 ter demontaža po končanih delih z odvozom na stalno deponijo</t>
  </si>
  <si>
    <t xml:space="preserve">Dobava materiala in izdelava cevne kabelske kanalizacije preseka 1x iz PC cevi 80mm,  v temelju kandelabra </t>
  </si>
  <si>
    <t>MONTAŽNA DELA</t>
  </si>
  <si>
    <t>INSTALACIJSKA DELA</t>
  </si>
  <si>
    <t>Dobava in montaža vodotesne vtičnice, IP64, s pokrovom, ki se montira na drog za potrebe novoletne osvetlitve</t>
  </si>
  <si>
    <t>OZEMLJITEV</t>
  </si>
  <si>
    <t xml:space="preserve">Opomba:
V ceni so zajeti vsi potrebni materiali, potrebna oprema in delo za izvedbo javne razsvetljave  </t>
  </si>
  <si>
    <t>Stikalne manipulacije za zavarovanje gradbišča</t>
  </si>
  <si>
    <t>Dobava materiala in izdelava cevne kabelske kanalizacije preseka 1x iz PC cevi 160mm, izkop v zem. III. - IV. Ktg., v povozni površini, širina kanala 0,50m, globina kanala 0,81m, zaščita cevi z peskom, zasip kanala z tamponom z utrditvijo, nakladanje viška materiala in odvoz na deponijo, čiščenje trase</t>
  </si>
  <si>
    <t>zasip s peskom okoli cevi grnulacije 4mm</t>
  </si>
  <si>
    <t>tamponski zasip z utrditvijo TD32</t>
  </si>
  <si>
    <t>Ročni izkop na območju obstoječega podzemnega NN elektro voda v zemljini 3. ktg.   (v km 15,050)</t>
  </si>
  <si>
    <t>Izdelava kabelskega jaška dim. BC Ø100mm, strojni izkop v zemljišču III-IV. kategorije, jašek opremljen z LTŽ pokrovom 80×80cm, 250kN z napisom ELEKTRIKA, nakladanje in odvoz materiala, čiščenje terena. Višina cevi je 1m.</t>
  </si>
  <si>
    <t>Izdelava kabelskega jaška dim. BC Ø100mm, strojni izkop v zemljišču III-IV. kategorije, jašek opremljen z LTŽ pokrovom 80×80cm, 400kN z napisom ELEKTRIKA, nakladanje in odvoz materiala, čiščenje terena. Višina cevi je 1m.</t>
  </si>
  <si>
    <t>Obetoniranje obstoječe elektro NN kanalizacije fi160 mm v km 15,050, z betonim C8/15.</t>
  </si>
  <si>
    <t>OZEMLJITVE</t>
  </si>
  <si>
    <t>Kombinirano strojno ročni izkop obstoječih drogov NNO  odvoz 50% odvečnega materiala na stalno deponijo do 5km, odvoz 50% odvečnega na gradbiščno deponijo do 200m,  v zemljišču III. - V. kategorije:</t>
  </si>
  <si>
    <t>PRESTAVITEV DROGA NN</t>
  </si>
  <si>
    <t>PRESTAVITEV NN DROGA</t>
  </si>
  <si>
    <t>Transport, zavarovanje objekta, puščanje v pogon, električne meritve: izolacijske upornosti upornosti združene ozemljitve upornosti kratkostičnih zank padcev napetosti na koncu vodov ocenjeno</t>
  </si>
  <si>
    <t>X.</t>
  </si>
  <si>
    <t xml:space="preserve">Strojni izkop jarka cevovoda. Širina izkopa je določena s karakterističnim prečnim prerezom. II. kat. </t>
  </si>
  <si>
    <t>Nepredvidena dela (10% od del obseganih v točkah I. in II.)</t>
  </si>
  <si>
    <t>Porušitev in odstranitev asfaltne plasti v debelini do 5 cm asfalt se porabi v skladu z uredbo o zelenem naročanju za nasipni material</t>
  </si>
  <si>
    <t>Začasna prestavitev obstoječega električnega pastirja pred izvedbo ter ponovna postavitev na končno mesto po končanih delih.</t>
  </si>
  <si>
    <t>Izdelava nosilne plasti bituminizirane zmesi AC 22 base B50/70 A3 v debelini 6 cm hišni priključki in lokalna cesta</t>
  </si>
  <si>
    <t>Izdelava podprtega opaža za ravne temelje podpornega zidu.</t>
  </si>
  <si>
    <t>Izdelava enostranjskega opaža za raven zid, visok do 2 m.</t>
  </si>
  <si>
    <t>Dobava in vgraditev podložnega cementnega betona C12/15  v prerez do 0,15 m3/m2 podložni beton pod temelji krajni podporniki</t>
  </si>
  <si>
    <t>Zavarovanje gradbišča v času gradnje z izbrano zaporo prometa - postavitev in vzdrževanje zapore po potrejenem ceniku koncesionarja. Postavka je fiksna in v fazi izbire izvajalca nespremenljiva za vse ponudnike. OPOMBA: ponudnik naj ceno za to postavko ohrani, obračun se vrši na podlagi računov koncesionarja potrjenega s strani nadzora</t>
  </si>
  <si>
    <t>Zavarovanje gradbišča v času gradnje z izbrano zaporo prometa - postavitev in vzdrževanje zapore po potrjenem ceniku koncesionarja. Postavka je fiksna in v fazi izbire izvajalca nespremenljiva za vse ponudnike. OPOMBA: ponudnik naj ceno za to postavko ohrani, obračun se vrši na podlagi računov koncesionarja potrjenega s strani nadzora</t>
  </si>
  <si>
    <t>ocena</t>
  </si>
  <si>
    <t>Izkop vezljive zemljine/zrnate kamenine 3 kategorije za temelje, kanalske rove, prepuste, jaške in drenaže, širine 1,0 m in globine do 1,0 m strojno , planiranje dna ročno izkop kanalizacije drenaže pod spodnjim ustrojem ceste</t>
  </si>
  <si>
    <t>Izkopi za temelje, kanalske rove, prepuste, jaške in drenaže širine 1,0m do 2,0m in globinedo 2,0 m v težki zemljini skupaj z nakladanjem, odvozom in razprostiranjem.</t>
  </si>
  <si>
    <t>Izkopi za temelje, kanalske rove, prepuste, jaške in drenaže širine 1,0m do 2,0m in globine2,0 do 4,0 m v IV. Kategoriji skupaj z nakladanjem, odvozom in razprostiranjem.</t>
  </si>
  <si>
    <t>Izkopi za temelje, kanalske rove, prepuste, jaške in drenaže širine 1,0m do 2,0m in globine2,0 do 4,0 m v V. Kategoriji skupaj z nakladanjem, odvozom in razprostiranjem.</t>
  </si>
  <si>
    <t xml:space="preserve">- vsa črpanja vode in ureditev  začasnega odvodnajvanja s črpanjem obstoječe kanalizacije </t>
  </si>
  <si>
    <t>Nakladanje, odvoz in razprostiranje odvečne vezljive zemljine 3 kategorije na trajno deponijo</t>
  </si>
  <si>
    <t>Nakladanje, odvoz in razprostiranje odvečne  zemljine 4 kategorije na trajno deponijo</t>
  </si>
  <si>
    <t>Nakladanje, odvoz in razprostiranje odvečne plodne zemljine na trajno deponijo</t>
  </si>
  <si>
    <t>Odvoz  odvečne plodne zemljine na trajno deponijo</t>
  </si>
  <si>
    <t>Odvoz  odvečne vezljive zemljine 3 kategorije na trajno deponijo</t>
  </si>
  <si>
    <t>Odvoz  odvečne vezljive zemljine 4 kategorije na trajno deponijo</t>
  </si>
  <si>
    <t>Odvoz odvečne plodne zemljine na trajno deponijo</t>
  </si>
  <si>
    <t>Odvoz odvečne vezljive zemljine 3 kategorije na na trajno deponijo</t>
  </si>
  <si>
    <t>Odvoz odvečne zrnate kamenine 3 kategorije na trajno deponijo</t>
  </si>
  <si>
    <t>Odvoz odvečne kamenine 4 kategorije na trajno deponijo</t>
  </si>
  <si>
    <t>Odvoz odvečne vezljive zemljine 3 kategorije na trajno deponijo</t>
  </si>
  <si>
    <t>Odstranitev grmovja in dreves z debli premera  do 10 cm ter vej na redko porasli površini - strojno z odvozom na stalno deponijo</t>
  </si>
  <si>
    <t xml:space="preserve">Odvoz  odvečne plodne zemljine  na trajno deponijo </t>
  </si>
  <si>
    <t xml:space="preserve">Odvoz odvečne vezljive zemljine 3 kategorije na trajno deponijo </t>
  </si>
  <si>
    <t xml:space="preserve">Odvoz odvečne zrnate kamenine 3 kategorije na trajno deponijo </t>
  </si>
  <si>
    <t>Odvoz odvečne plodne zemljine  na trajno deponijo</t>
  </si>
  <si>
    <t>Odstranitev grmovja na redko porasli površini (do 50 % pokritega tlorisa) - strojno z odvozom na trajno deponijo</t>
  </si>
  <si>
    <t>Odstranitev grmovja in dreves z debli premera  do 10 cm ter vej na redko porasli površini - strojno z odvotom na trajno deponijo</t>
  </si>
  <si>
    <t>Posek in odstranitev drevesa z deblom premera  11 do 30 cm ter odstranitev vej z odvozom na trajno deponijo</t>
  </si>
  <si>
    <t>Odstranitev panja s premerom 11 do 30 cm z  odvozom na trajno deponijo</t>
  </si>
  <si>
    <t>Odstranitev vej predhodno posekanih dreves z odvozom na trajno deponijo</t>
  </si>
  <si>
    <t>Izkop vezljive zemljine/zrnate kamenine  3 kategorije za temelje, kanalske rove, prepuste, jaške  in drenaže, širine 1,0 m in globine do 1,0 m strojno , planiranje dna ročno pragovi na območju struge z nakladanjem</t>
  </si>
  <si>
    <t xml:space="preserve">Porušitev in odstranitev temeljev iz ojačenega cementnega betona  z odvozom ruševin na stalno deponijo, rušitev temeljev začasnega mostu po odstranitvi začasnega mostu MAYBEY </t>
  </si>
  <si>
    <t>Široki izkop zrnate kamnine - 3 kategorije ročno (v območju obstoječih komunalnih vodov) z nakladanjem</t>
  </si>
  <si>
    <t>Izkop vezljive zemljine/zrnate kamenine  3 kategorije za temelje, kanalske rove, prepuste, jaške  in drenaže, širine 1,0 m in globine do 1,0 m strojno , planiranje dna ročno krajni opornik nadomestnega mostu z nakladanjem</t>
  </si>
  <si>
    <t>Odvoz odvečne zrnate kamenine 3 kategorije na gradbišče ceste odstranjen nasip - odstranitev deviacije</t>
  </si>
  <si>
    <t>Demontaža obstoječih komunalnih cevi vodovoda z odvozom na trajno deponijo</t>
  </si>
  <si>
    <t>Demontaža obstoječih komunalnih cevi vodovoda z odvozom na trajno depnijo</t>
  </si>
  <si>
    <r>
      <t xml:space="preserve">V navedeni postavki </t>
    </r>
    <r>
      <rPr>
        <b/>
        <sz val="11"/>
        <rFont val="Arial"/>
        <family val="2"/>
        <charset val="238"/>
      </rPr>
      <t>0019</t>
    </r>
    <r>
      <rPr>
        <sz val="11"/>
        <rFont val="Arial"/>
        <family val="2"/>
        <charset val="238"/>
      </rPr>
      <t xml:space="preserve"> zavihka </t>
    </r>
    <r>
      <rPr>
        <b/>
        <sz val="11"/>
        <rFont val="Arial"/>
        <family val="2"/>
        <charset val="238"/>
      </rPr>
      <t>I. CESTA-2; 1. PREDDELA; 1.3. OSTALA PREDDELA,</t>
    </r>
    <r>
      <rPr>
        <sz val="11"/>
        <rFont val="Arial"/>
        <family val="2"/>
        <charset val="238"/>
      </rPr>
      <t xml:space="preserve"> je ocenjena vrednost stroškov koncesionarja za postavitev in vzdrževanje prometne signalizacije v času gradnje. V ceni so zajeti predvideni stroški koncesionarja za postavitev in vzdrževanje prometne signaliazacije za čas gradnje. Vsi ostali stroški vodenja prometa v času gradnje, izvedbe začasnih zavarovanj in vzdrževanje voznih površin so strošek izvajalca.</t>
    </r>
  </si>
  <si>
    <r>
      <t xml:space="preserve">V navedeni postavki </t>
    </r>
    <r>
      <rPr>
        <b/>
        <sz val="11"/>
        <rFont val="Arial"/>
        <family val="2"/>
        <charset val="238"/>
      </rPr>
      <t>0034</t>
    </r>
    <r>
      <rPr>
        <sz val="11"/>
        <rFont val="Arial"/>
        <family val="2"/>
        <charset val="238"/>
      </rPr>
      <t xml:space="preserve"> zavihka </t>
    </r>
    <r>
      <rPr>
        <b/>
        <sz val="11"/>
        <rFont val="Arial"/>
        <family val="2"/>
        <charset val="238"/>
      </rPr>
      <t>I. CESTA-1; 1. PREDDELA; 1.3. OSTALA PREDDELA,</t>
    </r>
    <r>
      <rPr>
        <sz val="11"/>
        <rFont val="Arial"/>
        <family val="2"/>
        <charset val="238"/>
      </rPr>
      <t xml:space="preserve"> je ocenjena vrednost stroškov koncesionarja za postavitev in vzdrževanje prometne signalizacije v času gradnje. V ceni so zajeti predvideni stroški koncesionarja za postavitev in vzdrževanje prometne signaliazacije za čas gradnje. Vsi ostali stroški vodenja prometa v času gradnje, izvedbe začasnih zavarovanj in vzdrževanje voznih površin so strošek izvajalca.</t>
    </r>
  </si>
  <si>
    <t>Dobava in vgraditev jeklenih polnil ograje izvedenih iz mreže  dimenzija okvirja 142 x 82 cm, izvedenega iz kotnega profiladimenzij 42 x 42 x 4 mm s polnilom iz jeklenih palic fi 8mm sestavljenih v mrežoz razmiki med palicami 11 cm, v ceno je zajeto cinkanje in montaža po detajlu.</t>
  </si>
  <si>
    <t>V enotnih cenah morajo biti zajeti tudi naslednji stroški:
- ureditev gradbišča, postavitev gradbiščne table, zaščitna ograja in obvestil ter ostala pripravljalna dela, z vsemi deli in materialom in dnevno čiščenje gradbišča,
- potrebno opiranje in opaženje izkopov ali široki izkop pod kotom notranjega trenja zemljine,
- ves potreben material z dobavo, transporti in vgrajevanjem,
- izvedba dela po popisu iz postavke in načrtu,
- zavarovanja gradbišča,
- začasne in stalne deponije in pripadajoči transporti,
- koordinacija med investitorjem, upravljalci, izvajalci, podizvajalci in soglasodajalci,
- sortiranje odpadkov na gradbišču (gradbiščni odpadki in odpadki od rušenja), stroški nakladanja, odvoza na registrirano stalno deponijo ter plačilo stroškov deponije in taks (če v postavki ni drugače določeno)
- črpanje vode za zavarovanje gradbene jame
- regulacija vodotoka med gradnjo  
- v ceni je upoštevana dobava in montaža trakov na mestu delovnih stikov konstrukcije
Popis je veljaven le v kombinaciji z vsemi grafičnimi prilogami, risbami, načrti, tehničnim poročilom, sestavami konstrukcij in ostalimi sestavinami PZI projekta.</t>
  </si>
  <si>
    <t xml:space="preserve">Dela je potrebno izvajati po projektni dokumentaciji, v skladu z veljavnimi tehničnimi predpisi, normativi in standardi ob upoštevanju zahtev iz varstva pri delu. Uporabljati je potrebno samo materiale, ki ustrezajo predpisom in standardom.
Za vse vgrajene materiale mora izvajalec del predložiti dokumentacijo (atesti, certifikati, meritve....), ki so potrebni za pravilno izdelavo DZO mape.
Izvajalec del je pred oddajo ponudbe dolžan preveriti ustreznost popisov in izmer del, glede na vse projekte, ki so mu na vpogled pri investitorju ali(in) projektantu. V primeru odstopanj, je le-te dolžan zajeti: ločeno ali kot razna dela.
Izvajalec del mora pri izvedbi del upoštevati navodila tehničnega poročila, projekt statike in ostalo ter delavniško dokumentacijo, ter ostale načrte, ki so sestavni del projekta
Sestavni del pri ponudbi je celotni projekt izvedbe nove rekonstrukcije mostu čez potok Bistrico 
</t>
  </si>
  <si>
    <t xml:space="preserve">Izdelava nosilne plasti bituminizirane zmesi AC 22 base B50/70 A3 v debelini 6 cm hišni priključki </t>
  </si>
  <si>
    <t>Ploščica za spoj valjanca na kandelaber, dimenzij 120 x 25 x 6 mm po detajlu "A" za načrt spoja valjanca na kandelaber in zaščitena z antikorozijskim premazom</t>
  </si>
  <si>
    <t>odvoz odvečnega materiala na trajno deponijo</t>
  </si>
  <si>
    <t>Dobava materiala in izdelava cevne kabelske kanalizacije preseka 1x iz PC cevi 160mm, izkop v zem. III. - IV. Ktg., v povozni površini, širina kanala 0,31m, globina kanala 0,81m, zaščita cevi z peskom, zasip kanala z tamponom z utrditvijo, nakladanje viška materiala in odvoz na trajno deponijo, čiščenje trase</t>
  </si>
  <si>
    <t>Dobava materiala in izdelava cevne kabelske kanalizacije preseka 1x iz PC cevi 110mm, izkop v zem. III. - IV. Ktg., v povozni površini, širina kanala 0,31m, globina kanala 0,81m, zaščita cevi z peskom, zasip kanala z tamponom z utrditvijo, nakladanje viška materiala in odvoz na trajno deponijo, čiščenje trase</t>
  </si>
  <si>
    <t>V enotnih cenah morajo biti zajeti tudi naslednji stroški:
- ureditev gradbišča, postavitev gradbiščne table, zaščitna ograja in obvestil ter ostala pripravljalna dela, z vsemi deli in materialom in dnevno čiščenje gradbišča,
- potrebno opiranje in opaženje izkopov ali široki izkop pod kotom notranjega trenja zemljine,
- ves potreben material z dobavo, transporti in vgrajevanjem,
- izvedba dela po popisu iz postavke in načrtu,
- zavarovanja gradbišča,
- začasne in stalne deponije in pripadajoči transporti,
- koordinacija med investitorjem, upravljalci, izvajalci, podizvajalci in soglasodajalci,
- sortiranje odpadkov na gradbišču (gradbiščni odpadki in odpadki od rušenja), stroški nakladanja, odvoza na registrirano stalno deponijo ter plačilo stroškov deponije in taks (če v postavki ni drugače določeno)
- črpanje vode za zavarovanje gradbene jame
- regulacija vodotoka med gradnjo 
- v ceni je upoštevana dobava in montaža trakov na mestu delovnih stikov konstrukcije
Popis je veljaven le v kombinaciji z vsemi grafičnimi prilogami, risbami, načrti, tehničnim poročilom, sestavami konstrukcij in ostalimi sestavinami PZI projekta.</t>
  </si>
  <si>
    <t xml:space="preserve">Splošno:
Dela je potrebno izvajati po projektni dokumentaciji, v skladu z veljavnimi tehničnimi predpisi, normativi in standardi ob upoštevanju zahtev iz varstva pri delu. Uporabljati je potrebno samo materiale, ki ustrezajo predpisom in standardom.
Za vse vgrajene materiale mora izvajalec del predložiti dokumentacijo (atesti, certifikati, meritve....), ki so potrebni za pravilno izdelavo DZO mape.
Izvajalec del je pred oddajo ponudbe dolžan preveriti ustreznost popisov in izmer del, glede na vse projekte, ki so mu na vpogled pri investitorju ali(in) projektantu. V primeru odstopanj, je le-te dolžan zajeti: ločeno ali kot razna dela.
Izvajalec del mora pri izvedbi del upoštevati navodila tehničnega poročila, projekt statike in ostalo ter delavniško dokumentacijo, ter ostale načrte, ki so sestavni del projekta
Sestavni del pri ponudbi je celotni projekt izvedbe nove rekonstrukcije mostu čez potok Bistrico 
</t>
  </si>
  <si>
    <t xml:space="preserve">Izdelava nosilne plasti bituminizirane zmesi AC 16 base B50/70 A4 v debelini 5 cm hišni priključki </t>
  </si>
  <si>
    <t>Izdelava dvostranskega vezanega opaža za opornike, visok 0,81 m krajni podpornik</t>
  </si>
  <si>
    <t>Dobava in postavitev tipskega koša za smeti</t>
  </si>
  <si>
    <t>Dobava in postavitev novih ogledal na drog dimenzij 70 x 90 cm (vključno z dobavo drogov)</t>
  </si>
  <si>
    <t>Dobava in montaža vročecinkanega kandelabra višine 8,0 m s sidrno ploščo in sidrnemi vijaki skladno s tipizacijo upravljavca na tem območju ter dimenzijami za pritisk vetra do 500 N/m2, z vsemi potrebnimi A testi, dokazili o skladnosti s standardi ter statičnimi izračuni</t>
  </si>
  <si>
    <t>Dobava in montaža vroče cinkanega kandelabra višine 8,0 m s sidrno ploščo in sidrnimi vijaki, komplet s priključnimi sponkami in ožičenjem ki je opremljen z:</t>
  </si>
  <si>
    <t xml:space="preserve"> - roka dolžine 5,50 m, ki drži prometni znak </t>
  </si>
  <si>
    <t xml:space="preserve"> - prometni znak III-6 z obojestransko LED osvetlitvijo zebre z utripalno elektroniko</t>
  </si>
  <si>
    <t xml:space="preserve"> - štirimi enojnimi LED signalnimi dajalcemi</t>
  </si>
  <si>
    <t xml:space="preserve"> - notranja osvetlitev z LED sijalkami na konzolnem drogu</t>
  </si>
  <si>
    <t>Dobava in montaža vroče cinkanega kandelabra višine 8,0 m s sidrno ploščo in sidrnimi vijaki, komplet s priključnimi sponkami in ožičenjem ki je opremljen z
- razdelilec kandelabra
- roka dolžine 5,50 m, ki drži prometni znak
- prometni znak III-6 z obojestransko LED osvetlitvijo zebre z utripalno elektroniko
- štirimi enojnimi LED signalnimi dajalcemi
- notranja osvetlitev z LED sijalkami na konzolnem drogu</t>
  </si>
  <si>
    <t xml:space="preserve">Dobava in montaža zunanje svetilke kot na primer MAGNUM MT-32 LED 40W 3000 K OPTICS-C komplet z montažnim priborom </t>
  </si>
  <si>
    <t xml:space="preserve">Dobava in montaža zunanje svetilke kot na primer MAGNUM MT-32 LED 50W 4000 K OPTICS-C komplet z montažnim priborom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</si>
</sst>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0\ &quot;€&quot;"/>
    <numFmt numFmtId="165" formatCode="#,##0.00\ \€"/>
    <numFmt numFmtId="166" formatCode="_-* #,##0.00\ _S_I_T_-;\-* #,##0.00\ _S_I_T_-;_-* &quot;-&quot;??\ _S_I_T_-;_-@_-"/>
    <numFmt numFmtId="167" formatCode="0000"/>
    <numFmt numFmtId="168" formatCode="#,##0.0000"/>
    <numFmt numFmtId="169" formatCode="#,##0.0"/>
    <numFmt numFmtId="170" formatCode="dd/mm/yy"/>
    <numFmt numFmtId="171" formatCode="_-* #,##0\ _€_-;\-* #,##0\ _€_-;_-* &quot;-&quot;\ _€_-;_-@_-"/>
    <numFmt numFmtId="172" formatCode="_-* #,##0.00\ &quot;SIT&quot;_-;\-* #,##0.00\ &quot;SIT&quot;_-;_-* &quot;-&quot;??\ &quot;SIT&quot;_-;_-@_-"/>
  </numFmts>
  <fonts count="27">
    <font>
      <sz val="11"/>
      <color theme="1"/>
      <name val="Calibri"/>
      <family val="2"/>
      <charset val="238"/>
      <scheme val="minor"/>
    </font>
    <font>
      <sz val="10"/>
      <name val="Times New Roman"/>
      <family val="1"/>
      <charset val="238"/>
    </font>
    <font>
      <sz val="10"/>
      <name val="Arial CE"/>
      <family val="2"/>
      <charset val="238"/>
    </font>
    <font>
      <sz val="10"/>
      <name val="Arial CE"/>
      <charset val="238"/>
    </font>
    <font>
      <sz val="10"/>
      <name val="Arial"/>
      <family val="2"/>
      <charset val="238"/>
    </font>
    <font>
      <sz val="11"/>
      <color theme="1"/>
      <name val="Calibri"/>
      <family val="2"/>
      <charset val="238"/>
      <scheme val="minor"/>
    </font>
    <font>
      <sz val="10"/>
      <name val="Arial"/>
      <family val="2"/>
      <charset val="238"/>
    </font>
    <font>
      <sz val="11"/>
      <color theme="1"/>
      <name val="Arial"/>
      <family val="2"/>
      <charset val="238"/>
    </font>
    <font>
      <b/>
      <sz val="11"/>
      <name val="Arial"/>
      <family val="2"/>
      <charset val="238"/>
    </font>
    <font>
      <sz val="11"/>
      <name val="Arial"/>
      <family val="2"/>
      <charset val="238"/>
    </font>
    <font>
      <b/>
      <sz val="14"/>
      <color theme="4"/>
      <name val="Arial"/>
      <family val="2"/>
      <charset val="238"/>
    </font>
    <font>
      <b/>
      <sz val="11"/>
      <color theme="4"/>
      <name val="Arial"/>
      <family val="2"/>
      <charset val="238"/>
    </font>
    <font>
      <b/>
      <u/>
      <sz val="11"/>
      <name val="Arial"/>
      <family val="2"/>
      <charset val="238"/>
    </font>
    <font>
      <i/>
      <sz val="11"/>
      <name val="Arial"/>
      <family val="2"/>
      <charset val="238"/>
    </font>
    <font>
      <sz val="11"/>
      <color rgb="FFFF0000"/>
      <name val="Arial"/>
      <family val="2"/>
      <charset val="238"/>
    </font>
    <font>
      <b/>
      <i/>
      <sz val="11"/>
      <name val="Arial"/>
      <family val="2"/>
      <charset val="238"/>
    </font>
    <font>
      <b/>
      <sz val="12"/>
      <color rgb="FF5B37D5"/>
      <name val="Calibri"/>
      <family val="2"/>
      <charset val="238"/>
      <scheme val="minor"/>
    </font>
    <font>
      <sz val="12"/>
      <name val="Calibri"/>
      <family val="2"/>
      <charset val="238"/>
      <scheme val="minor"/>
    </font>
    <font>
      <b/>
      <sz val="12"/>
      <name val="Calibri"/>
      <family val="2"/>
      <charset val="238"/>
      <scheme val="minor"/>
    </font>
    <font>
      <i/>
      <sz val="10"/>
      <name val="Calibri"/>
      <family val="2"/>
      <charset val="238"/>
      <scheme val="minor"/>
    </font>
    <font>
      <i/>
      <sz val="10"/>
      <name val="SL Dutch"/>
    </font>
    <font>
      <sz val="10"/>
      <name val="Arial CE"/>
    </font>
    <font>
      <sz val="10"/>
      <color theme="1"/>
      <name val="Arial Narrow"/>
      <family val="2"/>
      <charset val="238"/>
    </font>
    <font>
      <sz val="10"/>
      <color indexed="8"/>
      <name val="Arial"/>
      <family val="2"/>
      <charset val="238"/>
    </font>
    <font>
      <sz val="11"/>
      <name val="Calibri"/>
      <family val="2"/>
      <charset val="238"/>
      <scheme val="minor"/>
    </font>
    <font>
      <i/>
      <sz val="12"/>
      <name val="Calibri"/>
      <family val="2"/>
      <charset val="238"/>
      <scheme val="minor"/>
    </font>
    <font>
      <sz val="10"/>
      <name val="Calibri"/>
      <family val="2"/>
      <charset val="238"/>
      <scheme val="minor"/>
    </font>
  </fonts>
  <fills count="7">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theme="0"/>
        <bgColor indexed="22"/>
      </patternFill>
    </fill>
    <fill>
      <patternFill patternType="solid">
        <fgColor theme="4" tint="0.59999389629810485"/>
        <bgColor indexed="64"/>
      </patternFill>
    </fill>
    <fill>
      <patternFill patternType="solid">
        <fgColor theme="8" tint="0.59999389629810485"/>
        <bgColor indexed="64"/>
      </patternFill>
    </fill>
  </fills>
  <borders count="28">
    <border>
      <left/>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auto="1"/>
      </left>
      <right style="thin">
        <color auto="1"/>
      </right>
      <top style="thin">
        <color auto="1"/>
      </top>
      <bottom style="thin">
        <color auto="1"/>
      </bottom>
      <diagonal/>
    </border>
    <border>
      <left/>
      <right/>
      <top style="double">
        <color indexed="64"/>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70">
    <xf numFmtId="0" fontId="0" fillId="0" borderId="0"/>
    <xf numFmtId="0" fontId="1" fillId="0" borderId="0"/>
    <xf numFmtId="0" fontId="4" fillId="0" borderId="0"/>
    <xf numFmtId="0" fontId="4" fillId="0" borderId="0"/>
    <xf numFmtId="166" fontId="4" fillId="0" borderId="0" applyFont="0" applyFill="0" applyBorder="0" applyAlignment="0" applyProtection="0"/>
    <xf numFmtId="0" fontId="6" fillId="0" borderId="0"/>
    <xf numFmtId="0" fontId="5" fillId="0" borderId="0"/>
    <xf numFmtId="0" fontId="4" fillId="0" borderId="0"/>
    <xf numFmtId="0" fontId="3" fillId="0" borderId="0"/>
    <xf numFmtId="0" fontId="2" fillId="0" borderId="0"/>
    <xf numFmtId="9" fontId="2" fillId="0" borderId="0" applyFill="0" applyBorder="0" applyAlignment="0" applyProtection="0"/>
    <xf numFmtId="0" fontId="4" fillId="0" borderId="0"/>
    <xf numFmtId="1" fontId="20" fillId="0" borderId="0"/>
    <xf numFmtId="0" fontId="21" fillId="0" borderId="0"/>
    <xf numFmtId="4" fontId="22" fillId="0" borderId="0">
      <alignment wrapText="1"/>
    </xf>
    <xf numFmtId="171" fontId="4" fillId="0" borderId="0" applyFont="0" applyFill="0" applyBorder="0" applyAlignment="0" applyProtection="0"/>
    <xf numFmtId="166" fontId="21" fillId="0" borderId="0" applyFont="0" applyFill="0" applyBorder="0" applyAlignment="0" applyProtection="0"/>
    <xf numFmtId="172" fontId="21" fillId="0" borderId="0" applyFont="0" applyBorder="0" applyProtection="0">
      <alignment vertical="top" wrapText="1"/>
    </xf>
    <xf numFmtId="0" fontId="3" fillId="0" borderId="0"/>
    <xf numFmtId="0" fontId="3" fillId="0" borderId="0"/>
    <xf numFmtId="166" fontId="3" fillId="0" borderId="0" applyFont="0" applyFill="0" applyBorder="0" applyAlignment="0" applyProtection="0"/>
    <xf numFmtId="0" fontId="23" fillId="0" borderId="0"/>
    <xf numFmtId="166"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191">
    <xf numFmtId="0" fontId="0" fillId="0" borderId="0" xfId="0"/>
    <xf numFmtId="0" fontId="10" fillId="4" borderId="0" xfId="3" applyFont="1" applyFill="1" applyAlignment="1">
      <alignment horizontal="left" vertical="top"/>
    </xf>
    <xf numFmtId="0" fontId="12" fillId="0" borderId="0" xfId="3" applyFont="1"/>
    <xf numFmtId="0" fontId="9" fillId="0" borderId="0" xfId="3" applyFont="1"/>
    <xf numFmtId="0" fontId="8" fillId="0" borderId="0" xfId="3" applyFont="1" applyAlignment="1">
      <alignment vertical="top"/>
    </xf>
    <xf numFmtId="1" fontId="13" fillId="0" borderId="0" xfId="3" applyNumberFormat="1" applyFont="1" applyAlignment="1">
      <alignment wrapText="1"/>
    </xf>
    <xf numFmtId="1" fontId="13" fillId="0" borderId="0" xfId="7" applyNumberFormat="1" applyFont="1" applyAlignment="1">
      <alignment wrapText="1"/>
    </xf>
    <xf numFmtId="4" fontId="14" fillId="0" borderId="0" xfId="3" applyNumberFormat="1" applyFont="1" applyAlignment="1">
      <alignment horizontal="right"/>
    </xf>
    <xf numFmtId="0" fontId="15" fillId="0" borderId="0" xfId="3" applyFont="1"/>
    <xf numFmtId="0" fontId="15" fillId="0" borderId="0" xfId="3" applyFont="1" applyAlignment="1">
      <alignment vertical="top"/>
    </xf>
    <xf numFmtId="0" fontId="9" fillId="0" borderId="0" xfId="3" applyFont="1" applyAlignment="1">
      <alignment vertical="top"/>
    </xf>
    <xf numFmtId="167" fontId="9" fillId="0" borderId="5" xfId="3" applyNumberFormat="1" applyFont="1" applyBorder="1" applyAlignment="1">
      <alignment horizontal="center" vertical="top"/>
    </xf>
    <xf numFmtId="4" fontId="9" fillId="0" borderId="5" xfId="3" applyNumberFormat="1" applyFont="1" applyBorder="1" applyAlignment="1">
      <alignment horizontal="right" vertical="top" wrapText="1"/>
    </xf>
    <xf numFmtId="4" fontId="9" fillId="0" borderId="0" xfId="3" applyNumberFormat="1" applyFont="1"/>
    <xf numFmtId="0" fontId="9" fillId="0" borderId="0" xfId="3" applyFont="1" applyAlignment="1">
      <alignment vertical="top" wrapText="1"/>
    </xf>
    <xf numFmtId="0" fontId="8" fillId="0" borderId="0" xfId="3" applyFont="1" applyAlignment="1">
      <alignment horizontal="left" vertical="top"/>
    </xf>
    <xf numFmtId="0" fontId="8" fillId="0" borderId="0" xfId="3" applyFont="1" applyAlignment="1">
      <alignment horizontal="right" vertical="top"/>
    </xf>
    <xf numFmtId="0" fontId="9" fillId="0" borderId="0" xfId="3" applyFont="1" applyAlignment="1">
      <alignment horizontal="center" vertical="top"/>
    </xf>
    <xf numFmtId="4" fontId="17" fillId="0" borderId="0" xfId="0" applyNumberFormat="1" applyFont="1" applyAlignment="1" applyProtection="1">
      <alignment horizontal="right" vertical="top"/>
      <protection locked="0"/>
    </xf>
    <xf numFmtId="4" fontId="18" fillId="4" borderId="3" xfId="0" applyNumberFormat="1" applyFont="1" applyFill="1" applyBorder="1" applyAlignment="1" applyProtection="1">
      <alignment horizontal="right" vertical="top"/>
      <protection locked="0"/>
    </xf>
    <xf numFmtId="4" fontId="17" fillId="0" borderId="9" xfId="0" applyNumberFormat="1" applyFont="1" applyBorder="1" applyAlignment="1" applyProtection="1">
      <alignment horizontal="right" vertical="top"/>
      <protection locked="0"/>
    </xf>
    <xf numFmtId="4" fontId="18" fillId="5" borderId="12" xfId="0" applyNumberFormat="1" applyFont="1" applyFill="1" applyBorder="1" applyAlignment="1" applyProtection="1">
      <alignment horizontal="right" vertical="top"/>
      <protection locked="0"/>
    </xf>
    <xf numFmtId="4" fontId="17" fillId="2" borderId="1" xfId="0" applyNumberFormat="1" applyFont="1" applyFill="1" applyBorder="1" applyAlignment="1" applyProtection="1">
      <alignment horizontal="right" vertical="top" shrinkToFit="1"/>
      <protection locked="0"/>
    </xf>
    <xf numFmtId="4" fontId="18" fillId="3" borderId="3" xfId="0" applyNumberFormat="1" applyFont="1" applyFill="1" applyBorder="1" applyAlignment="1" applyProtection="1">
      <alignment horizontal="right" vertical="top"/>
      <protection locked="0"/>
    </xf>
    <xf numFmtId="4" fontId="17" fillId="0" borderId="3" xfId="0" applyNumberFormat="1" applyFont="1" applyBorder="1" applyAlignment="1" applyProtection="1">
      <alignment horizontal="right" vertical="top"/>
      <protection locked="0"/>
    </xf>
    <xf numFmtId="4" fontId="18" fillId="6" borderId="16" xfId="0" applyNumberFormat="1" applyFont="1" applyFill="1" applyBorder="1" applyAlignment="1" applyProtection="1">
      <alignment horizontal="right" vertical="top"/>
      <protection locked="0"/>
    </xf>
    <xf numFmtId="4" fontId="17" fillId="0" borderId="5" xfId="0" applyNumberFormat="1" applyFont="1" applyBorder="1" applyAlignment="1" applyProtection="1">
      <alignment horizontal="right" vertical="top"/>
      <protection locked="0"/>
    </xf>
    <xf numFmtId="0" fontId="10" fillId="4" borderId="0" xfId="0" applyFont="1" applyFill="1" applyAlignment="1" applyProtection="1">
      <alignment horizontal="left" vertical="top"/>
    </xf>
    <xf numFmtId="0" fontId="11" fillId="4" borderId="0" xfId="0" applyFont="1" applyFill="1" applyAlignment="1" applyProtection="1">
      <alignment horizontal="left" vertical="top"/>
    </xf>
    <xf numFmtId="4" fontId="11" fillId="4" borderId="0" xfId="0" applyNumberFormat="1" applyFont="1" applyFill="1" applyAlignment="1" applyProtection="1">
      <alignment horizontal="left" vertical="top"/>
    </xf>
    <xf numFmtId="0" fontId="9" fillId="0" borderId="0" xfId="1" applyFont="1" applyProtection="1"/>
    <xf numFmtId="0" fontId="8" fillId="0" borderId="0" xfId="1" applyFont="1" applyProtection="1"/>
    <xf numFmtId="4" fontId="8" fillId="0" borderId="0" xfId="1" applyNumberFormat="1" applyFont="1" applyProtection="1"/>
    <xf numFmtId="0" fontId="13" fillId="0" borderId="0" xfId="0" applyFont="1" applyAlignment="1" applyProtection="1">
      <alignment vertical="top"/>
    </xf>
    <xf numFmtId="0" fontId="8" fillId="0" borderId="0" xfId="0" applyFont="1" applyProtection="1"/>
    <xf numFmtId="4" fontId="8" fillId="0" borderId="0" xfId="0" applyNumberFormat="1" applyFont="1" applyProtection="1"/>
    <xf numFmtId="0" fontId="13" fillId="0" borderId="17" xfId="0" applyFont="1" applyBorder="1" applyAlignment="1" applyProtection="1">
      <alignment vertical="top"/>
    </xf>
    <xf numFmtId="0" fontId="8" fillId="0" borderId="18" xfId="0" applyFont="1" applyBorder="1" applyProtection="1"/>
    <xf numFmtId="4" fontId="8" fillId="0" borderId="19" xfId="0" applyNumberFormat="1" applyFont="1" applyBorder="1" applyProtection="1"/>
    <xf numFmtId="0" fontId="8" fillId="0" borderId="6" xfId="1" applyFont="1" applyBorder="1" applyAlignment="1" applyProtection="1">
      <alignment horizontal="center"/>
    </xf>
    <xf numFmtId="4" fontId="8" fillId="0" borderId="7" xfId="1" applyNumberFormat="1" applyFont="1" applyBorder="1" applyProtection="1"/>
    <xf numFmtId="0" fontId="9" fillId="0" borderId="11" xfId="1" applyFont="1" applyBorder="1" applyAlignment="1" applyProtection="1">
      <alignment horizontal="center"/>
    </xf>
    <xf numFmtId="0" fontId="8" fillId="0" borderId="0" xfId="1" applyFont="1" applyAlignment="1" applyProtection="1"/>
    <xf numFmtId="4" fontId="7" fillId="0" borderId="13" xfId="0" applyNumberFormat="1" applyFont="1" applyBorder="1" applyProtection="1"/>
    <xf numFmtId="0" fontId="8" fillId="0" borderId="20" xfId="1" applyFont="1" applyBorder="1" applyProtection="1"/>
    <xf numFmtId="0" fontId="8" fillId="0" borderId="21" xfId="1" applyFont="1" applyBorder="1" applyProtection="1"/>
    <xf numFmtId="4" fontId="8" fillId="0" borderId="10" xfId="1" applyNumberFormat="1" applyFont="1" applyBorder="1" applyProtection="1"/>
    <xf numFmtId="0" fontId="9" fillId="0" borderId="6" xfId="1" applyFont="1" applyBorder="1" applyProtection="1"/>
    <xf numFmtId="4" fontId="9" fillId="0" borderId="7" xfId="1" applyNumberFormat="1" applyFont="1" applyBorder="1" applyProtection="1"/>
    <xf numFmtId="0" fontId="9" fillId="0" borderId="6" xfId="1" applyFont="1" applyBorder="1" applyAlignment="1" applyProtection="1">
      <alignment horizontal="center"/>
    </xf>
    <xf numFmtId="9" fontId="13" fillId="0" borderId="0" xfId="1" applyNumberFormat="1" applyFont="1" applyProtection="1"/>
    <xf numFmtId="4" fontId="8" fillId="0" borderId="13" xfId="1" applyNumberFormat="1" applyFont="1" applyBorder="1" applyProtection="1"/>
    <xf numFmtId="0" fontId="7" fillId="0" borderId="6" xfId="0" applyFont="1" applyBorder="1" applyProtection="1"/>
    <xf numFmtId="0" fontId="7" fillId="0" borderId="0" xfId="0" applyFont="1" applyProtection="1"/>
    <xf numFmtId="4" fontId="7" fillId="0" borderId="7" xfId="0" applyNumberFormat="1" applyFont="1" applyBorder="1" applyProtection="1"/>
    <xf numFmtId="4" fontId="7" fillId="0" borderId="0" xfId="0" applyNumberFormat="1" applyFont="1" applyProtection="1"/>
    <xf numFmtId="168" fontId="8" fillId="0" borderId="0" xfId="1" applyNumberFormat="1" applyFont="1" applyProtection="1"/>
    <xf numFmtId="4" fontId="17" fillId="0" borderId="5" xfId="0" applyNumberFormat="1" applyFont="1" applyBorder="1" applyAlignment="1" applyProtection="1">
      <alignment horizontal="right" vertical="top"/>
    </xf>
    <xf numFmtId="0" fontId="17" fillId="0" borderId="5" xfId="0" applyFont="1" applyBorder="1" applyAlignment="1" applyProtection="1">
      <alignment horizontal="center" vertical="top"/>
    </xf>
    <xf numFmtId="0" fontId="17" fillId="0" borderId="5" xfId="0" applyFont="1" applyBorder="1" applyAlignment="1" applyProtection="1">
      <alignment horizontal="left" vertical="top" wrapText="1"/>
    </xf>
    <xf numFmtId="0" fontId="9" fillId="0" borderId="5" xfId="3" applyFont="1" applyFill="1" applyBorder="1" applyAlignment="1">
      <alignment horizontal="left" vertical="top" wrapText="1"/>
    </xf>
    <xf numFmtId="4" fontId="8" fillId="0" borderId="0" xfId="1" applyNumberFormat="1" applyFont="1" applyAlignment="1" applyProtection="1">
      <alignment horizontal="left"/>
    </xf>
    <xf numFmtId="1" fontId="13" fillId="0" borderId="0" xfId="3" applyNumberFormat="1" applyFont="1" applyAlignment="1" applyProtection="1">
      <alignment wrapText="1"/>
    </xf>
    <xf numFmtId="0" fontId="9" fillId="0" borderId="0" xfId="3" applyFont="1" applyAlignment="1" applyProtection="1">
      <alignment vertical="top" wrapText="1"/>
    </xf>
    <xf numFmtId="4" fontId="9" fillId="0" borderId="0" xfId="0" applyNumberFormat="1" applyFont="1" applyProtection="1">
      <protection locked="0"/>
    </xf>
    <xf numFmtId="4" fontId="17" fillId="0" borderId="22" xfId="0" applyNumberFormat="1" applyFont="1" applyBorder="1" applyAlignment="1" applyProtection="1">
      <alignment horizontal="right" vertical="top"/>
      <protection locked="0"/>
    </xf>
    <xf numFmtId="0" fontId="9" fillId="0" borderId="23" xfId="1" applyFont="1" applyBorder="1" applyProtection="1"/>
    <xf numFmtId="4" fontId="9" fillId="0" borderId="23" xfId="1" applyNumberFormat="1" applyFont="1" applyBorder="1" applyProtection="1"/>
    <xf numFmtId="0" fontId="9" fillId="0" borderId="0" xfId="1" applyFont="1" applyBorder="1" applyAlignment="1" applyProtection="1">
      <alignment horizontal="center"/>
    </xf>
    <xf numFmtId="0" fontId="9" fillId="0" borderId="0" xfId="1" applyFont="1" applyBorder="1" applyProtection="1"/>
    <xf numFmtId="9" fontId="13" fillId="0" borderId="0" xfId="1" applyNumberFormat="1" applyFont="1" applyBorder="1" applyProtection="1"/>
    <xf numFmtId="4" fontId="9" fillId="0" borderId="0" xfId="1" applyNumberFormat="1" applyFont="1" applyBorder="1" applyProtection="1"/>
    <xf numFmtId="4" fontId="8" fillId="0" borderId="0" xfId="1" applyNumberFormat="1" applyFont="1" applyBorder="1" applyProtection="1"/>
    <xf numFmtId="0" fontId="8" fillId="0" borderId="0" xfId="1" applyFont="1" applyBorder="1" applyProtection="1"/>
    <xf numFmtId="0" fontId="7" fillId="0" borderId="0" xfId="0" applyFont="1" applyBorder="1" applyProtection="1"/>
    <xf numFmtId="4" fontId="7" fillId="0" borderId="0" xfId="0" applyNumberFormat="1" applyFont="1" applyBorder="1" applyProtection="1"/>
    <xf numFmtId="0" fontId="8" fillId="0" borderId="0" xfId="1" applyNumberFormat="1" applyFont="1" applyProtection="1"/>
    <xf numFmtId="4" fontId="9" fillId="0" borderId="0" xfId="1" applyNumberFormat="1" applyFont="1" applyProtection="1"/>
    <xf numFmtId="0" fontId="17" fillId="0" borderId="0" xfId="0" applyFont="1" applyAlignment="1" applyProtection="1">
      <alignment vertical="top" wrapText="1"/>
      <protection locked="0"/>
    </xf>
    <xf numFmtId="4" fontId="18" fillId="0" borderId="0" xfId="0" applyNumberFormat="1" applyFont="1" applyFill="1" applyBorder="1" applyAlignment="1" applyProtection="1">
      <alignment horizontal="right" vertical="top"/>
      <protection locked="0"/>
    </xf>
    <xf numFmtId="0" fontId="9" fillId="0" borderId="0" xfId="3" applyFont="1" applyFill="1" applyAlignment="1" applyProtection="1">
      <alignment vertical="top" wrapText="1"/>
    </xf>
    <xf numFmtId="4" fontId="17" fillId="0" borderId="5" xfId="0" applyNumberFormat="1" applyFont="1" applyFill="1" applyBorder="1" applyAlignment="1" applyProtection="1">
      <alignment horizontal="right" vertical="top"/>
    </xf>
    <xf numFmtId="4" fontId="17" fillId="0" borderId="5" xfId="0" applyNumberFormat="1" applyFont="1" applyFill="1" applyBorder="1" applyAlignment="1" applyProtection="1">
      <alignment horizontal="right" vertical="top"/>
      <protection locked="0"/>
    </xf>
    <xf numFmtId="4" fontId="8" fillId="0" borderId="25" xfId="1" applyNumberFormat="1" applyFont="1" applyBorder="1" applyProtection="1"/>
    <xf numFmtId="0" fontId="16" fillId="0" borderId="0" xfId="0" applyFont="1" applyAlignment="1" applyProtection="1">
      <alignment horizontal="center" vertical="top"/>
    </xf>
    <xf numFmtId="0" fontId="16" fillId="0" borderId="0" xfId="0" applyFont="1" applyAlignment="1" applyProtection="1">
      <alignment horizontal="left" vertical="top"/>
    </xf>
    <xf numFmtId="0" fontId="17" fillId="0" borderId="0" xfId="0" applyFont="1" applyAlignment="1" applyProtection="1">
      <alignment horizontal="left" vertical="top" wrapText="1"/>
    </xf>
    <xf numFmtId="4" fontId="17" fillId="0" borderId="0" xfId="0" applyNumberFormat="1" applyFont="1" applyAlignment="1" applyProtection="1">
      <alignment horizontal="right" vertical="top"/>
    </xf>
    <xf numFmtId="4" fontId="17" fillId="0" borderId="0" xfId="0" applyNumberFormat="1" applyFont="1" applyAlignment="1" applyProtection="1">
      <alignment horizontal="right" vertical="top" wrapText="1"/>
    </xf>
    <xf numFmtId="0" fontId="17" fillId="0" borderId="0" xfId="0" applyFont="1" applyAlignment="1" applyProtection="1">
      <alignment horizontal="right" vertical="top"/>
    </xf>
    <xf numFmtId="0" fontId="17" fillId="0" borderId="0" xfId="0" applyFont="1" applyAlignment="1" applyProtection="1">
      <alignment vertical="top"/>
    </xf>
    <xf numFmtId="0" fontId="19" fillId="0" borderId="0" xfId="0" applyFont="1" applyAlignment="1" applyProtection="1">
      <alignment horizontal="left"/>
    </xf>
    <xf numFmtId="49" fontId="17" fillId="0" borderId="0" xfId="0" applyNumberFormat="1" applyFont="1" applyAlignment="1" applyProtection="1">
      <alignment horizontal="left" vertical="top"/>
    </xf>
    <xf numFmtId="0" fontId="18" fillId="4" borderId="2" xfId="0" applyFont="1" applyFill="1" applyBorder="1" applyAlignment="1" applyProtection="1">
      <alignment horizontal="left" vertical="top"/>
    </xf>
    <xf numFmtId="0" fontId="18" fillId="4" borderId="3" xfId="0" applyFont="1" applyFill="1" applyBorder="1" applyAlignment="1" applyProtection="1">
      <alignment horizontal="left" vertical="top"/>
    </xf>
    <xf numFmtId="4" fontId="18" fillId="4" borderId="3" xfId="0" applyNumberFormat="1" applyFont="1" applyFill="1" applyBorder="1" applyAlignment="1" applyProtection="1">
      <alignment horizontal="right" vertical="top"/>
    </xf>
    <xf numFmtId="0" fontId="17" fillId="0" borderId="6" xfId="0" applyFont="1" applyBorder="1" applyAlignment="1" applyProtection="1">
      <alignment horizontal="right" vertical="top"/>
    </xf>
    <xf numFmtId="49" fontId="17" fillId="0" borderId="6" xfId="0" applyNumberFormat="1" applyFont="1" applyBorder="1" applyAlignment="1" applyProtection="1">
      <alignment horizontal="left" vertical="top"/>
    </xf>
    <xf numFmtId="49" fontId="18" fillId="0" borderId="0" xfId="0" applyNumberFormat="1" applyFont="1" applyAlignment="1" applyProtection="1">
      <alignment horizontal="left" vertical="top"/>
    </xf>
    <xf numFmtId="0" fontId="17" fillId="0" borderId="0" xfId="0" applyFont="1" applyAlignment="1" applyProtection="1">
      <alignment horizontal="left" vertical="top"/>
    </xf>
    <xf numFmtId="4" fontId="17" fillId="0" borderId="7" xfId="0" applyNumberFormat="1" applyFont="1" applyBorder="1" applyAlignment="1" applyProtection="1">
      <alignment horizontal="right" vertical="top"/>
    </xf>
    <xf numFmtId="4" fontId="17" fillId="0" borderId="6" xfId="0" applyNumberFormat="1" applyFont="1" applyBorder="1" applyAlignment="1" applyProtection="1">
      <alignment horizontal="right" vertical="top" shrinkToFit="1"/>
    </xf>
    <xf numFmtId="4" fontId="17" fillId="0" borderId="0" xfId="0" applyNumberFormat="1" applyFont="1" applyAlignment="1" applyProtection="1">
      <alignment horizontal="center" vertical="top" shrinkToFit="1"/>
    </xf>
    <xf numFmtId="49" fontId="18" fillId="0" borderId="6" xfId="0" applyNumberFormat="1" applyFont="1" applyBorder="1" applyAlignment="1" applyProtection="1">
      <alignment horizontal="center" vertical="top"/>
    </xf>
    <xf numFmtId="0" fontId="18" fillId="0" borderId="0" xfId="0" applyFont="1" applyAlignment="1" applyProtection="1">
      <alignment horizontal="left" vertical="top" wrapText="1"/>
    </xf>
    <xf numFmtId="4" fontId="18" fillId="0" borderId="0" xfId="0" applyNumberFormat="1" applyFont="1" applyAlignment="1" applyProtection="1">
      <alignment horizontal="right" vertical="top"/>
    </xf>
    <xf numFmtId="4" fontId="18" fillId="0" borderId="7" xfId="0" applyNumberFormat="1" applyFont="1" applyBorder="1" applyAlignment="1" applyProtection="1">
      <alignment horizontal="right" vertical="top" wrapText="1"/>
    </xf>
    <xf numFmtId="164" fontId="17" fillId="0" borderId="6" xfId="0" applyNumberFormat="1" applyFont="1" applyBorder="1" applyAlignment="1" applyProtection="1">
      <alignment horizontal="right" vertical="top"/>
    </xf>
    <xf numFmtId="164" fontId="17" fillId="0" borderId="0" xfId="0" applyNumberFormat="1" applyFont="1" applyAlignment="1" applyProtection="1">
      <alignment horizontal="left" vertical="top" wrapText="1"/>
    </xf>
    <xf numFmtId="164" fontId="18" fillId="0" borderId="6" xfId="0" applyNumberFormat="1" applyFont="1" applyBorder="1" applyAlignment="1" applyProtection="1">
      <alignment horizontal="right" vertical="top"/>
    </xf>
    <xf numFmtId="164" fontId="18" fillId="0" borderId="0" xfId="0" applyNumberFormat="1" applyFont="1" applyAlignment="1" applyProtection="1">
      <alignment horizontal="right" vertical="top" wrapText="1"/>
    </xf>
    <xf numFmtId="165" fontId="17" fillId="0" borderId="6" xfId="0" applyNumberFormat="1" applyFont="1" applyBorder="1" applyAlignment="1" applyProtection="1">
      <alignment horizontal="right" vertical="top"/>
    </xf>
    <xf numFmtId="165" fontId="17" fillId="0" borderId="0" xfId="0" applyNumberFormat="1" applyFont="1" applyAlignment="1" applyProtection="1">
      <alignment horizontal="right" vertical="top" wrapText="1"/>
    </xf>
    <xf numFmtId="49" fontId="18" fillId="0" borderId="8" xfId="0" applyNumberFormat="1" applyFont="1" applyBorder="1" applyAlignment="1" applyProtection="1">
      <alignment horizontal="center" vertical="top"/>
    </xf>
    <xf numFmtId="49" fontId="17" fillId="0" borderId="9" xfId="0" applyNumberFormat="1" applyFont="1" applyBorder="1" applyAlignment="1" applyProtection="1">
      <alignment horizontal="left" vertical="top"/>
    </xf>
    <xf numFmtId="0" fontId="18" fillId="0" borderId="9" xfId="0" applyFont="1" applyBorder="1" applyAlignment="1" applyProtection="1">
      <alignment horizontal="left" vertical="top"/>
    </xf>
    <xf numFmtId="4" fontId="18" fillId="0" borderId="9" xfId="0" applyNumberFormat="1" applyFont="1" applyBorder="1" applyAlignment="1" applyProtection="1">
      <alignment horizontal="right" vertical="top"/>
    </xf>
    <xf numFmtId="4" fontId="17" fillId="0" borderId="9" xfId="0" applyNumberFormat="1" applyFont="1" applyBorder="1" applyAlignment="1" applyProtection="1">
      <alignment horizontal="right" vertical="top" wrapText="1"/>
    </xf>
    <xf numFmtId="4" fontId="18" fillId="0" borderId="10" xfId="0" applyNumberFormat="1" applyFont="1" applyBorder="1" applyAlignment="1" applyProtection="1">
      <alignment horizontal="right" vertical="top" wrapText="1"/>
    </xf>
    <xf numFmtId="49" fontId="17" fillId="5" borderId="11" xfId="0" applyNumberFormat="1" applyFont="1" applyFill="1" applyBorder="1" applyAlignment="1" applyProtection="1">
      <alignment horizontal="center" vertical="top"/>
    </xf>
    <xf numFmtId="49" fontId="17" fillId="5" borderId="12" xfId="0" applyNumberFormat="1" applyFont="1" applyFill="1" applyBorder="1" applyAlignment="1" applyProtection="1">
      <alignment horizontal="left" vertical="top"/>
    </xf>
    <xf numFmtId="0" fontId="18" fillId="5" borderId="12" xfId="0" applyFont="1" applyFill="1" applyBorder="1" applyAlignment="1" applyProtection="1">
      <alignment horizontal="left" vertical="top"/>
    </xf>
    <xf numFmtId="4" fontId="18" fillId="5" borderId="12" xfId="0" applyNumberFormat="1" applyFont="1" applyFill="1" applyBorder="1" applyAlignment="1" applyProtection="1">
      <alignment horizontal="right" vertical="top"/>
    </xf>
    <xf numFmtId="4" fontId="17" fillId="5" borderId="12" xfId="0" applyNumberFormat="1" applyFont="1" applyFill="1" applyBorder="1" applyAlignment="1" applyProtection="1">
      <alignment horizontal="right" vertical="top" wrapText="1"/>
    </xf>
    <xf numFmtId="4" fontId="18" fillId="5" borderId="13" xfId="0" applyNumberFormat="1" applyFont="1" applyFill="1" applyBorder="1" applyAlignment="1" applyProtection="1">
      <alignment horizontal="right" vertical="top" wrapText="1"/>
    </xf>
    <xf numFmtId="49" fontId="17" fillId="2" borderId="1" xfId="0" applyNumberFormat="1" applyFont="1" applyFill="1" applyBorder="1" applyAlignment="1" applyProtection="1">
      <alignment horizontal="center" vertical="top" shrinkToFit="1"/>
    </xf>
    <xf numFmtId="49" fontId="17" fillId="2" borderId="1" xfId="0" applyNumberFormat="1" applyFont="1" applyFill="1" applyBorder="1" applyAlignment="1" applyProtection="1">
      <alignment horizontal="left" vertical="top" shrinkToFit="1"/>
    </xf>
    <xf numFmtId="49" fontId="17" fillId="2" borderId="1" xfId="0" applyNumberFormat="1" applyFont="1" applyFill="1" applyBorder="1" applyAlignment="1" applyProtection="1">
      <alignment horizontal="left" vertical="top" wrapText="1"/>
    </xf>
    <xf numFmtId="4" fontId="17" fillId="2" borderId="1" xfId="0" applyNumberFormat="1" applyFont="1" applyFill="1" applyBorder="1" applyAlignment="1" applyProtection="1">
      <alignment horizontal="right" vertical="top" shrinkToFit="1"/>
    </xf>
    <xf numFmtId="0" fontId="17" fillId="0" borderId="0" xfId="0" applyFont="1" applyAlignment="1" applyProtection="1">
      <alignment vertical="top" wrapText="1"/>
    </xf>
    <xf numFmtId="49" fontId="18" fillId="3" borderId="2" xfId="0" applyNumberFormat="1" applyFont="1" applyFill="1" applyBorder="1" applyAlignment="1" applyProtection="1">
      <alignment horizontal="left" vertical="top"/>
    </xf>
    <xf numFmtId="4" fontId="17" fillId="3" borderId="3" xfId="0" applyNumberFormat="1" applyFont="1" applyFill="1" applyBorder="1" applyAlignment="1" applyProtection="1">
      <alignment horizontal="right" vertical="top"/>
    </xf>
    <xf numFmtId="4" fontId="17" fillId="3" borderId="3" xfId="0" applyNumberFormat="1" applyFont="1" applyFill="1" applyBorder="1" applyAlignment="1" applyProtection="1">
      <alignment horizontal="right" vertical="top" wrapText="1"/>
    </xf>
    <xf numFmtId="4" fontId="18" fillId="3" borderId="4" xfId="0" applyNumberFormat="1" applyFont="1" applyFill="1" applyBorder="1" applyAlignment="1" applyProtection="1">
      <alignment horizontal="right" vertical="top" wrapText="1"/>
    </xf>
    <xf numFmtId="49" fontId="18" fillId="0" borderId="2" xfId="0" applyNumberFormat="1" applyFont="1" applyBorder="1" applyAlignment="1" applyProtection="1">
      <alignment vertical="top"/>
    </xf>
    <xf numFmtId="4" fontId="17" fillId="0" borderId="4" xfId="0" applyNumberFormat="1" applyFont="1" applyBorder="1" applyAlignment="1" applyProtection="1">
      <alignment horizontal="right" vertical="top" wrapText="1"/>
    </xf>
    <xf numFmtId="167" fontId="17" fillId="0" borderId="5" xfId="0" applyNumberFormat="1" applyFont="1" applyBorder="1" applyAlignment="1" applyProtection="1">
      <alignment horizontal="left" vertical="top"/>
    </xf>
    <xf numFmtId="0" fontId="17" fillId="0" borderId="22" xfId="0" applyFont="1" applyBorder="1" applyAlignment="1" applyProtection="1">
      <alignment horizontal="center" vertical="top"/>
    </xf>
    <xf numFmtId="0" fontId="17" fillId="0" borderId="22" xfId="0" applyFont="1" applyBorder="1" applyAlignment="1" applyProtection="1">
      <alignment horizontal="left" vertical="top" wrapText="1"/>
    </xf>
    <xf numFmtId="4" fontId="17" fillId="0" borderId="22" xfId="0" applyNumberFormat="1" applyFont="1" applyBorder="1" applyAlignment="1" applyProtection="1">
      <alignment horizontal="right" vertical="top"/>
    </xf>
    <xf numFmtId="0" fontId="17" fillId="0" borderId="5" xfId="0" applyFont="1" applyBorder="1" applyAlignment="1" applyProtection="1">
      <alignment horizontal="center" vertical="top" wrapText="1"/>
    </xf>
    <xf numFmtId="170" fontId="9" fillId="0" borderId="0" xfId="0" applyNumberFormat="1" applyFont="1" applyAlignment="1" applyProtection="1">
      <alignment vertical="top"/>
    </xf>
    <xf numFmtId="3" fontId="9" fillId="0" borderId="0" xfId="0" applyNumberFormat="1" applyFont="1" applyAlignment="1" applyProtection="1">
      <alignment horizontal="center" vertical="top"/>
    </xf>
    <xf numFmtId="0" fontId="9" fillId="0" borderId="0" xfId="0" applyFont="1" applyAlignment="1" applyProtection="1">
      <alignment vertical="top" wrapText="1"/>
    </xf>
    <xf numFmtId="0" fontId="9" fillId="0" borderId="0" xfId="11" applyFont="1" applyProtection="1"/>
    <xf numFmtId="169" fontId="9" fillId="0" borderId="0" xfId="0" applyNumberFormat="1" applyFont="1" applyAlignment="1" applyProtection="1">
      <alignment horizontal="right"/>
    </xf>
    <xf numFmtId="4" fontId="9" fillId="0" borderId="0" xfId="0" applyNumberFormat="1" applyFont="1" applyProtection="1"/>
    <xf numFmtId="0" fontId="18" fillId="6" borderId="14" xfId="0" applyFont="1" applyFill="1" applyBorder="1" applyAlignment="1" applyProtection="1">
      <alignment horizontal="left" vertical="top"/>
    </xf>
    <xf numFmtId="0" fontId="18" fillId="6" borderId="15" xfId="0" applyFont="1" applyFill="1" applyBorder="1" applyAlignment="1" applyProtection="1">
      <alignment horizontal="left" vertical="top"/>
    </xf>
    <xf numFmtId="4" fontId="18" fillId="6" borderId="15" xfId="0" applyNumberFormat="1" applyFont="1" applyFill="1" applyBorder="1" applyAlignment="1" applyProtection="1">
      <alignment horizontal="right" vertical="top"/>
    </xf>
    <xf numFmtId="4" fontId="18" fillId="6" borderId="1" xfId="0" applyNumberFormat="1" applyFont="1" applyFill="1" applyBorder="1" applyAlignment="1" applyProtection="1">
      <alignment horizontal="right" vertical="top" shrinkToFit="1"/>
    </xf>
    <xf numFmtId="0" fontId="17" fillId="0" borderId="5" xfId="0" applyFont="1" applyFill="1" applyBorder="1" applyAlignment="1" applyProtection="1">
      <alignment horizontal="left" vertical="top" wrapText="1"/>
    </xf>
    <xf numFmtId="0" fontId="9" fillId="0" borderId="0" xfId="0" applyFont="1" applyAlignment="1" applyProtection="1">
      <alignment vertical="top"/>
    </xf>
    <xf numFmtId="0" fontId="8" fillId="0" borderId="0" xfId="0" applyFont="1" applyAlignment="1" applyProtection="1">
      <alignment vertical="top" wrapText="1"/>
    </xf>
    <xf numFmtId="0" fontId="9" fillId="0" borderId="0" xfId="0" applyFont="1" applyProtection="1"/>
    <xf numFmtId="49" fontId="17" fillId="0" borderId="6" xfId="0" applyNumberFormat="1" applyFont="1" applyFill="1" applyBorder="1" applyAlignment="1" applyProtection="1">
      <alignment horizontal="left" vertical="top"/>
    </xf>
    <xf numFmtId="4" fontId="18" fillId="0" borderId="24" xfId="0" applyNumberFormat="1" applyFont="1" applyFill="1" applyBorder="1" applyAlignment="1" applyProtection="1">
      <alignment horizontal="right" vertical="top" wrapText="1"/>
    </xf>
    <xf numFmtId="49" fontId="17" fillId="0" borderId="6" xfId="0" applyNumberFormat="1" applyFont="1" applyFill="1" applyBorder="1" applyAlignment="1" applyProtection="1">
      <alignment horizontal="right" vertical="top"/>
    </xf>
    <xf numFmtId="49" fontId="18" fillId="0" borderId="3" xfId="0" applyNumberFormat="1" applyFont="1" applyBorder="1" applyAlignment="1" applyProtection="1">
      <alignment vertical="top" wrapText="1"/>
    </xf>
    <xf numFmtId="4" fontId="17" fillId="0" borderId="18" xfId="0" applyNumberFormat="1" applyFont="1" applyBorder="1" applyAlignment="1" applyProtection="1">
      <alignment horizontal="right" vertical="top"/>
      <protection locked="0"/>
    </xf>
    <xf numFmtId="4" fontId="17" fillId="0" borderId="0" xfId="0" applyNumberFormat="1" applyFont="1" applyBorder="1" applyAlignment="1" applyProtection="1">
      <alignment horizontal="right" vertical="top"/>
      <protection locked="0"/>
    </xf>
    <xf numFmtId="4" fontId="17" fillId="0" borderId="12" xfId="0" applyNumberFormat="1" applyFont="1" applyBorder="1" applyAlignment="1" applyProtection="1">
      <alignment horizontal="right" vertical="top"/>
      <protection locked="0"/>
    </xf>
    <xf numFmtId="167" fontId="17" fillId="0" borderId="17" xfId="0" applyNumberFormat="1" applyFont="1" applyBorder="1" applyAlignment="1" applyProtection="1">
      <alignment horizontal="left" vertical="top"/>
    </xf>
    <xf numFmtId="0" fontId="17" fillId="0" borderId="18" xfId="0" applyFont="1" applyBorder="1" applyAlignment="1" applyProtection="1">
      <alignment horizontal="center" vertical="top"/>
    </xf>
    <xf numFmtId="0" fontId="25" fillId="0" borderId="18" xfId="0" applyFont="1" applyBorder="1" applyAlignment="1" applyProtection="1">
      <alignment horizontal="left" vertical="top" wrapText="1"/>
    </xf>
    <xf numFmtId="4" fontId="25" fillId="0" borderId="18" xfId="0" applyNumberFormat="1" applyFont="1" applyBorder="1" applyAlignment="1" applyProtection="1">
      <alignment horizontal="right" vertical="top"/>
    </xf>
    <xf numFmtId="4" fontId="17" fillId="0" borderId="18" xfId="0" applyNumberFormat="1" applyFont="1" applyBorder="1" applyAlignment="1" applyProtection="1">
      <alignment horizontal="right" vertical="top"/>
    </xf>
    <xf numFmtId="4" fontId="17" fillId="0" borderId="26" xfId="0" applyNumberFormat="1" applyFont="1" applyBorder="1" applyAlignment="1" applyProtection="1">
      <alignment horizontal="right" vertical="top" wrapText="1"/>
    </xf>
    <xf numFmtId="167" fontId="17" fillId="0" borderId="6" xfId="0" applyNumberFormat="1" applyFont="1" applyBorder="1" applyAlignment="1" applyProtection="1">
      <alignment horizontal="left" vertical="top"/>
    </xf>
    <xf numFmtId="0" fontId="17" fillId="0" borderId="0" xfId="0" applyFont="1" applyBorder="1" applyAlignment="1" applyProtection="1">
      <alignment horizontal="center" vertical="top"/>
    </xf>
    <xf numFmtId="0" fontId="25" fillId="0" borderId="0" xfId="0" applyFont="1" applyBorder="1" applyAlignment="1" applyProtection="1">
      <alignment horizontal="left" vertical="top" wrapText="1"/>
    </xf>
    <xf numFmtId="4" fontId="25" fillId="0" borderId="0" xfId="0" applyNumberFormat="1" applyFont="1" applyBorder="1" applyAlignment="1" applyProtection="1">
      <alignment horizontal="right" vertical="top"/>
    </xf>
    <xf numFmtId="4" fontId="17" fillId="0" borderId="0" xfId="0" applyNumberFormat="1" applyFont="1" applyBorder="1" applyAlignment="1" applyProtection="1">
      <alignment horizontal="right" vertical="top"/>
    </xf>
    <xf numFmtId="4" fontId="17" fillId="0" borderId="24" xfId="0" applyNumberFormat="1" applyFont="1" applyBorder="1" applyAlignment="1" applyProtection="1">
      <alignment horizontal="right" vertical="top" wrapText="1"/>
    </xf>
    <xf numFmtId="167" fontId="17" fillId="0" borderId="11" xfId="0" applyNumberFormat="1" applyFont="1" applyBorder="1" applyAlignment="1" applyProtection="1">
      <alignment horizontal="left" vertical="top"/>
    </xf>
    <xf numFmtId="0" fontId="17" fillId="0" borderId="12" xfId="0" applyFont="1" applyBorder="1" applyAlignment="1" applyProtection="1">
      <alignment horizontal="center" vertical="top"/>
    </xf>
    <xf numFmtId="0" fontId="25" fillId="0" borderId="12" xfId="0" applyFont="1" applyBorder="1" applyAlignment="1" applyProtection="1">
      <alignment horizontal="left" vertical="top" wrapText="1"/>
    </xf>
    <xf numFmtId="4" fontId="25" fillId="0" borderId="12" xfId="0" applyNumberFormat="1" applyFont="1" applyBorder="1" applyAlignment="1" applyProtection="1">
      <alignment horizontal="right" vertical="top"/>
    </xf>
    <xf numFmtId="4" fontId="17" fillId="0" borderId="12" xfId="0" applyNumberFormat="1" applyFont="1" applyBorder="1" applyAlignment="1" applyProtection="1">
      <alignment horizontal="right" vertical="top"/>
    </xf>
    <xf numFmtId="4" fontId="17" fillId="0" borderId="27" xfId="0" applyNumberFormat="1" applyFont="1" applyBorder="1" applyAlignment="1" applyProtection="1">
      <alignment horizontal="right" vertical="top" wrapText="1"/>
    </xf>
    <xf numFmtId="49" fontId="9" fillId="0" borderId="0" xfId="3" applyNumberFormat="1" applyFont="1" applyFill="1" applyAlignment="1">
      <alignment vertical="top" wrapText="1"/>
    </xf>
    <xf numFmtId="49" fontId="9" fillId="0" borderId="0" xfId="3" applyNumberFormat="1" applyFont="1" applyAlignment="1">
      <alignment vertical="top" wrapText="1"/>
    </xf>
    <xf numFmtId="0" fontId="18" fillId="3" borderId="3" xfId="0" applyFont="1" applyFill="1" applyBorder="1" applyAlignment="1" applyProtection="1">
      <alignment horizontal="left" vertical="top" wrapText="1"/>
    </xf>
    <xf numFmtId="49" fontId="18" fillId="0" borderId="3" xfId="0" applyNumberFormat="1" applyFont="1" applyBorder="1" applyAlignment="1" applyProtection="1">
      <alignment vertical="top" wrapText="1"/>
    </xf>
    <xf numFmtId="49" fontId="17" fillId="0" borderId="3" xfId="0" applyNumberFormat="1" applyFont="1" applyBorder="1" applyAlignment="1" applyProtection="1">
      <alignment vertical="top" wrapText="1"/>
    </xf>
    <xf numFmtId="0" fontId="17" fillId="0" borderId="0" xfId="0" applyFont="1" applyAlignment="1" applyProtection="1">
      <alignment horizontal="left" vertical="top" wrapText="1"/>
    </xf>
    <xf numFmtId="0" fontId="17" fillId="0" borderId="0" xfId="0" applyFont="1" applyFill="1" applyBorder="1" applyAlignment="1" applyProtection="1">
      <alignment horizontal="left" vertical="top"/>
    </xf>
    <xf numFmtId="0" fontId="17" fillId="0" borderId="0" xfId="0" applyFont="1" applyFill="1" applyBorder="1" applyAlignment="1" applyProtection="1">
      <alignment horizontal="left" vertical="top" wrapText="1"/>
    </xf>
    <xf numFmtId="0" fontId="24" fillId="0" borderId="0" xfId="0" applyFont="1" applyAlignment="1" applyProtection="1">
      <alignment horizontal="left" vertical="top" wrapText="1"/>
    </xf>
    <xf numFmtId="0" fontId="26" fillId="0" borderId="0" xfId="0" applyFont="1" applyAlignment="1" applyProtection="1">
      <alignment horizontal="left" vertical="top" wrapText="1"/>
    </xf>
    <xf numFmtId="49" fontId="26" fillId="0" borderId="3" xfId="0" applyNumberFormat="1" applyFont="1" applyBorder="1" applyAlignment="1" applyProtection="1">
      <alignment vertical="top" wrapText="1"/>
    </xf>
  </cellXfs>
  <cellStyles count="70">
    <cellStyle name="Comma [0] 2" xfId="15" xr:uid="{E808A388-7913-4519-BFEC-BC088FC7AA70}"/>
    <cellStyle name="Comma 2" xfId="16" xr:uid="{93E259D5-41C6-499F-B2D2-B2CDC93202B5}"/>
    <cellStyle name="Currency 2" xfId="17" xr:uid="{C1C458C8-6AFE-4FB5-8D28-C10E4DFB057F}"/>
    <cellStyle name="Excel Built-in Normal" xfId="11" xr:uid="{00000000-0005-0000-0000-000000000000}"/>
    <cellStyle name="Navadno" xfId="0" builtinId="0"/>
    <cellStyle name="Navadno 11" xfId="3" xr:uid="{00000000-0005-0000-0000-000002000000}"/>
    <cellStyle name="Navadno 2" xfId="2" xr:uid="{00000000-0005-0000-0000-000003000000}"/>
    <cellStyle name="Navadno 2 10" xfId="49" xr:uid="{4701E923-30C8-4F31-A278-A054D6A0D2CA}"/>
    <cellStyle name="Navadno 2 11" xfId="50" xr:uid="{9AB9A83B-314B-4059-810A-BCD7F7460F2F}"/>
    <cellStyle name="Navadno 2 12" xfId="51" xr:uid="{18985F8B-DCEB-4233-8FBB-90159E867E1C}"/>
    <cellStyle name="Navadno 2 13" xfId="52" xr:uid="{35CA028A-DC2C-44BF-8D38-A1C3539E3AE1}"/>
    <cellStyle name="Navadno 2 14" xfId="53" xr:uid="{CEE08734-CFDE-4B3F-B978-58F14F612D05}"/>
    <cellStyle name="Navadno 2 15" xfId="54" xr:uid="{5B7CC911-8351-4D2E-9C5C-4CA0D9691584}"/>
    <cellStyle name="Navadno 2 16" xfId="55" xr:uid="{647C5920-F0A0-420A-AD24-62F68B0EAA60}"/>
    <cellStyle name="Navadno 2 17" xfId="57" xr:uid="{D39F136A-1790-44BC-923A-23F90163C09B}"/>
    <cellStyle name="Navadno 2 18" xfId="58" xr:uid="{D840CCE0-5DCC-4E33-A032-9D432C2D2A7A}"/>
    <cellStyle name="Navadno 2 2" xfId="6" xr:uid="{00000000-0005-0000-0000-000004000000}"/>
    <cellStyle name="Navadno 2 36" xfId="69" xr:uid="{AD452C8D-56A7-4721-B6A2-FBDAB0077C4C}"/>
    <cellStyle name="Navadno 2 37" xfId="24" xr:uid="{767B266A-0611-44BB-A973-72F9FD4D75F9}"/>
    <cellStyle name="Navadno 2 38" xfId="25" xr:uid="{B116EC9F-ACB8-477B-9D8E-C52ED8B25BD4}"/>
    <cellStyle name="Navadno 2 39" xfId="26" xr:uid="{37790FAB-647E-4ACE-A552-0BA38CB9DF28}"/>
    <cellStyle name="Navadno 2 40" xfId="27" xr:uid="{672AB10B-2F9E-4009-AE3D-3A23B3E22524}"/>
    <cellStyle name="Navadno 2 41" xfId="28" xr:uid="{D9640235-E29B-4F80-BF54-F2113080F027}"/>
    <cellStyle name="Navadno 2 42" xfId="29" xr:uid="{7F85B809-45C2-4ECF-B2A1-822581720298}"/>
    <cellStyle name="Navadno 2 43" xfId="30" xr:uid="{F2D31D57-EE12-4BBC-B1E4-AE2955CE63FC}"/>
    <cellStyle name="Navadno 2 44" xfId="31" xr:uid="{F0AC6756-EDBF-42E6-895C-E9B86F00394B}"/>
    <cellStyle name="Navadno 2 45" xfId="32" xr:uid="{E0C58175-2EEE-42E0-92BC-FF685A9840C9}"/>
    <cellStyle name="Navadno 2 46" xfId="33" xr:uid="{7DCF1B2B-28B7-4431-9212-4CE5A478F4E3}"/>
    <cellStyle name="Navadno 2 47" xfId="18" xr:uid="{A0BF6DB3-6E85-48BB-8ECC-78E0564520C4}"/>
    <cellStyle name="Navadno 2 48" xfId="34" xr:uid="{7C89F30A-290E-423C-A441-C73AFFA28C3F}"/>
    <cellStyle name="Navadno 2 51" xfId="37" xr:uid="{1AC03FBA-DBF4-4586-B502-1A250A9B786B}"/>
    <cellStyle name="Navadno 2 52" xfId="38" xr:uid="{17AEFBC5-6FB8-4D1F-B674-B74303436602}"/>
    <cellStyle name="Navadno 2 53" xfId="56" xr:uid="{BD3ED0E6-E462-46E0-A110-BA1BF0A0CD01}"/>
    <cellStyle name="Navadno 2 54" xfId="35" xr:uid="{D4E35558-86ED-42C1-B93E-603139871430}"/>
    <cellStyle name="Navadno 2 56" xfId="39" xr:uid="{540E360F-5B35-4FAC-A0A6-4A32A230F406}"/>
    <cellStyle name="Navadno 2 57" xfId="41" xr:uid="{E9A30E8C-66BE-437A-9EF0-81F99B20C5CC}"/>
    <cellStyle name="Navadno 2 58" xfId="40" xr:uid="{F651B437-7F06-4B01-8D5C-EA10710E597E}"/>
    <cellStyle name="Navadno 2 59" xfId="42" xr:uid="{B905D903-1249-407D-AA11-A7CF1625B28D}"/>
    <cellStyle name="Navadno 2 6" xfId="45" xr:uid="{53BEE833-1205-4218-9C65-B3A5835E2A28}"/>
    <cellStyle name="Navadno 2 60" xfId="43" xr:uid="{1E3313D1-3A43-49D4-AEFA-DBA820F382CB}"/>
    <cellStyle name="Navadno 2 61" xfId="44" xr:uid="{AD421BDC-AC55-462A-B644-4993D2B39DF7}"/>
    <cellStyle name="Navadno 2 7" xfId="46" xr:uid="{6865CB97-7416-40A2-BBCE-F78E28792488}"/>
    <cellStyle name="Navadno 2 8" xfId="47" xr:uid="{370EC680-8A4F-4FCA-8351-6BCAC84A3581}"/>
    <cellStyle name="Navadno 2 9" xfId="48" xr:uid="{94784E3B-89F6-43EB-AEF9-9FAED8B42CE4}"/>
    <cellStyle name="Navadno 3" xfId="7" xr:uid="{00000000-0005-0000-0000-000005000000}"/>
    <cellStyle name="Navadno 4" xfId="5" xr:uid="{00000000-0005-0000-0000-000006000000}"/>
    <cellStyle name="Navadno 4 10" xfId="65" xr:uid="{C10E1B65-2C7E-4900-9E08-8930DF102047}"/>
    <cellStyle name="Navadno 4 11" xfId="66" xr:uid="{30BF0148-2F3B-4301-B6D4-48F686F540F2}"/>
    <cellStyle name="Navadno 4 17" xfId="67" xr:uid="{3B7DCBF2-B8DF-481E-88D0-6F268E987FF1}"/>
    <cellStyle name="Navadno 4 18" xfId="68" xr:uid="{94824C19-08EB-481C-A619-DA27912FC923}"/>
    <cellStyle name="Navadno 4 19" xfId="36" xr:uid="{BCEAE433-F121-442E-A19B-80BB9056904F}"/>
    <cellStyle name="Navadno 4 2" xfId="12" xr:uid="{D487DBDF-7831-48E4-B062-D6E2488238F2}"/>
    <cellStyle name="Navadno 4 2 2" xfId="60" xr:uid="{74E181D7-C271-45EE-9CC9-7F3226C6ECCA}"/>
    <cellStyle name="Navadno 4 3" xfId="59" xr:uid="{25D9CA3D-9C9E-4EC0-A8D2-C62C31077D41}"/>
    <cellStyle name="Navadno 4 4" xfId="61" xr:uid="{0A2C608A-E8C5-4259-836B-2CE24829B19E}"/>
    <cellStyle name="Navadno 4 6" xfId="62" xr:uid="{A7067A35-370E-4329-9880-A215B8D804C0}"/>
    <cellStyle name="Navadno 4 7" xfId="63" xr:uid="{338108E9-7BD8-4663-8A44-7EBB2718880E}"/>
    <cellStyle name="Navadno 4 9" xfId="64" xr:uid="{0D4D5703-9D57-4A6C-8819-F034ECA6FC80}"/>
    <cellStyle name="Navadno 5" xfId="8" xr:uid="{00000000-0005-0000-0000-000007000000}"/>
    <cellStyle name="Navadno 6" xfId="9" xr:uid="{00000000-0005-0000-0000-000008000000}"/>
    <cellStyle name="Navadno_VRS.PZI izvajalske cene" xfId="1" xr:uid="{00000000-0005-0000-0000-000009000000}"/>
    <cellStyle name="Normal 2" xfId="13" xr:uid="{C2581F36-1717-420F-A084-5EC341174E06}"/>
    <cellStyle name="Normal 3" xfId="19" xr:uid="{E65A9E86-FDAA-4834-A3C5-9F75702B961A}"/>
    <cellStyle name="Normal_Sheet1" xfId="21" xr:uid="{8B8E85FE-C192-4D69-9B90-45C1D52221F6}"/>
    <cellStyle name="Odstotek 2" xfId="10" xr:uid="{00000000-0005-0000-0000-00000A000000}"/>
    <cellStyle name="Popis_stevilo" xfId="14" xr:uid="{D648436F-35B8-440C-95C0-84D674E8112A}"/>
    <cellStyle name="Vejica 12" xfId="23" xr:uid="{39A846A8-A1EC-4B0A-B7E1-04F279A89D08}"/>
    <cellStyle name="Vejica 2" xfId="20" xr:uid="{1B4AD7A4-37BD-41EA-9D29-8B186D344BB1}"/>
    <cellStyle name="Vejica 2 2" xfId="4" xr:uid="{00000000-0005-0000-0000-00000B000000}"/>
    <cellStyle name="Vejica 6" xfId="22" xr:uid="{29C2C022-78D6-434B-8A2A-1B55DDD2447D}"/>
  </cellStyles>
  <dxfs count="0"/>
  <tableStyles count="0" defaultTableStyle="TableStyleMedium2" defaultPivotStyle="PivotStyleLight16"/>
  <colors>
    <mruColors>
      <color rgb="FF00339C"/>
      <color rgb="FF5B37D5"/>
      <color rgb="FF7BA3E5"/>
      <color rgb="FFB2F3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mbrozG/Desktop/Projekt,%20d.d/4-Projekti/Raz&#353;iritev%20mostu%20Tolminka/Tolminka_podloge/Predracun_most_Tolmi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ELOVNI/Borjana-Robidi&#353;&#263;e/PZI/Borjana_popis_19_po%20re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mbrozG/Desktop/Projekt,%20d.d/4-Projekti/Predel-Bovec/Predel-Bovec%20razpis_sc-04.02.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trojniki/PLIN/JPE%20LJUBLJANA/plin_JPE_RV%2033_8089/00_04_05_09_PZI_8089/05_01_Strojne_instalacije_in_strojna_oprema/PZI_RV33_POPI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ilo&#353;/Downloads/stolp/dokumenti/My%20Documents/Delo%20Hidroin&#382;eniring/Klini&#269;ni%20center/Projekt/Predra&#269;u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ELOVNI/&#268;rna-&#352;entvid/PZI-2017/3-1_&#268;rna_PZI_skupaj_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a"/>
      <sheetName val="Popisi"/>
      <sheetName val="Rekapitulacija"/>
      <sheetName val="Poročilo o združljivosti"/>
    </sheetNames>
    <sheetDataSet>
      <sheetData sheetId="0" refreshError="1"/>
      <sheetData sheetId="1">
        <row r="201">
          <cell r="F201">
            <v>115441.12000000001</v>
          </cell>
        </row>
        <row r="282">
          <cell r="F282">
            <v>54080.875</v>
          </cell>
        </row>
        <row r="324">
          <cell r="F324">
            <v>24300</v>
          </cell>
        </row>
        <row r="364">
          <cell r="F364">
            <v>13392.5</v>
          </cell>
        </row>
        <row r="614">
          <cell r="F614">
            <v>214620.81</v>
          </cell>
        </row>
        <row r="692">
          <cell r="F692">
            <v>26695</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NOVA"/>
      <sheetName val="REKAPITULACIJA NAČRTA"/>
      <sheetName val="UVOD V PREDRAČUN"/>
      <sheetName val="Ceste"/>
      <sheetName val="Kanalizacija"/>
      <sheetName val="Vodovod"/>
      <sheetName val="Vodovod-priključki"/>
      <sheetName val="REKAPITULACIJA"/>
      <sheetName val="HPR_SD_stara verzija"/>
    </sheetNames>
    <sheetDataSet>
      <sheetData sheetId="0">
        <row r="38">
          <cell r="B38">
            <v>1</v>
          </cell>
        </row>
        <row r="40">
          <cell r="B40">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NOVA"/>
      <sheetName val="Skupna REK"/>
      <sheetName val="UVOD V PREDRAČUN (2)"/>
      <sheetName val="REKAPITULACIJA I + II"/>
      <sheetName val="REKAPITULACIJA I"/>
      <sheetName val="Ceste I"/>
      <sheetName val="Odvodnjavanje I"/>
      <sheetName val="REKAPITULACIJA II"/>
      <sheetName val="Ceste II"/>
      <sheetName val="Odvodnjavanje II"/>
      <sheetName val="REK Konstrukcije"/>
      <sheetName val="UVOD V PREDRAČUN"/>
      <sheetName val="RV"/>
      <sheetName val="PK"/>
      <sheetName val="OK"/>
      <sheetName val="PROPUST"/>
      <sheetName val="Ostalo"/>
      <sheetName val="HPR_SD_stara verzija"/>
    </sheetNames>
    <sheetDataSet>
      <sheetData sheetId="0">
        <row r="31">
          <cell r="B31" t="str">
            <v>GRADBENOOBRTNIŠKA DELA</v>
          </cell>
        </row>
        <row r="33">
          <cell r="B33" t="str">
            <v>3.</v>
          </cell>
        </row>
        <row r="35">
          <cell r="B35" t="str">
            <v>Rekonstrukcija regionalne ceste
R1-203/1002 Predel-Bovec, od km 4,400 do km 6,500</v>
          </cell>
        </row>
        <row r="41">
          <cell r="B41">
            <v>0.22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nova"/>
      <sheetName val="ARMATURA"/>
      <sheetName val="MATERIAL"/>
      <sheetName val="REKAPITULACIJA"/>
    </sheetNames>
    <sheetDataSet>
      <sheetData sheetId="0" refreshError="1">
        <row r="12">
          <cell r="B12">
            <v>240</v>
          </cell>
        </row>
        <row r="14">
          <cell r="B14">
            <v>1</v>
          </cell>
        </row>
      </sheetData>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UŠKA II"/>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NOVA"/>
      <sheetName val="REKAPITULACIJA NAČRTA"/>
      <sheetName val="UVOD V PREDRAČUN"/>
      <sheetName val="Ceste in odvodnjavanje"/>
      <sheetName val="REKAPITULACIJA"/>
      <sheetName val="HPR_SD_stara verzija"/>
    </sheetNames>
    <sheetDataSet>
      <sheetData sheetId="0">
        <row r="38">
          <cell r="B38">
            <v>1</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B3:G27"/>
  <sheetViews>
    <sheetView view="pageBreakPreview" zoomScaleNormal="100" zoomScaleSheetLayoutView="100" workbookViewId="0">
      <selection activeCell="C16" sqref="C16"/>
    </sheetView>
  </sheetViews>
  <sheetFormatPr defaultRowHeight="14.25"/>
  <cols>
    <col min="1" max="2" width="9.140625" style="53"/>
    <col min="3" max="3" width="90.5703125" style="53" customWidth="1"/>
    <col min="4" max="4" width="8.7109375" style="53" customWidth="1"/>
    <col min="5" max="5" width="17.85546875" style="55" customWidth="1"/>
    <col min="6" max="6" width="9.140625" style="53"/>
    <col min="7" max="7" width="13.140625" style="53" bestFit="1" customWidth="1"/>
    <col min="8" max="258" width="9.140625" style="53"/>
    <col min="259" max="259" width="50.5703125" style="53" customWidth="1"/>
    <col min="260" max="260" width="9.140625" style="53"/>
    <col min="261" max="261" width="13.85546875" style="53" customWidth="1"/>
    <col min="262" max="514" width="9.140625" style="53"/>
    <col min="515" max="515" width="50.5703125" style="53" customWidth="1"/>
    <col min="516" max="516" width="9.140625" style="53"/>
    <col min="517" max="517" width="13.85546875" style="53" customWidth="1"/>
    <col min="518" max="770" width="9.140625" style="53"/>
    <col min="771" max="771" width="50.5703125" style="53" customWidth="1"/>
    <col min="772" max="772" width="9.140625" style="53"/>
    <col min="773" max="773" width="13.85546875" style="53" customWidth="1"/>
    <col min="774" max="1026" width="9.140625" style="53"/>
    <col min="1027" max="1027" width="50.5703125" style="53" customWidth="1"/>
    <col min="1028" max="1028" width="9.140625" style="53"/>
    <col min="1029" max="1029" width="13.85546875" style="53" customWidth="1"/>
    <col min="1030" max="1282" width="9.140625" style="53"/>
    <col min="1283" max="1283" width="50.5703125" style="53" customWidth="1"/>
    <col min="1284" max="1284" width="9.140625" style="53"/>
    <col min="1285" max="1285" width="13.85546875" style="53" customWidth="1"/>
    <col min="1286" max="1538" width="9.140625" style="53"/>
    <col min="1539" max="1539" width="50.5703125" style="53" customWidth="1"/>
    <col min="1540" max="1540" width="9.140625" style="53"/>
    <col min="1541" max="1541" width="13.85546875" style="53" customWidth="1"/>
    <col min="1542" max="1794" width="9.140625" style="53"/>
    <col min="1795" max="1795" width="50.5703125" style="53" customWidth="1"/>
    <col min="1796" max="1796" width="9.140625" style="53"/>
    <col min="1797" max="1797" width="13.85546875" style="53" customWidth="1"/>
    <col min="1798" max="2050" width="9.140625" style="53"/>
    <col min="2051" max="2051" width="50.5703125" style="53" customWidth="1"/>
    <col min="2052" max="2052" width="9.140625" style="53"/>
    <col min="2053" max="2053" width="13.85546875" style="53" customWidth="1"/>
    <col min="2054" max="2306" width="9.140625" style="53"/>
    <col min="2307" max="2307" width="50.5703125" style="53" customWidth="1"/>
    <col min="2308" max="2308" width="9.140625" style="53"/>
    <col min="2309" max="2309" width="13.85546875" style="53" customWidth="1"/>
    <col min="2310" max="2562" width="9.140625" style="53"/>
    <col min="2563" max="2563" width="50.5703125" style="53" customWidth="1"/>
    <col min="2564" max="2564" width="9.140625" style="53"/>
    <col min="2565" max="2565" width="13.85546875" style="53" customWidth="1"/>
    <col min="2566" max="2818" width="9.140625" style="53"/>
    <col min="2819" max="2819" width="50.5703125" style="53" customWidth="1"/>
    <col min="2820" max="2820" width="9.140625" style="53"/>
    <col min="2821" max="2821" width="13.85546875" style="53" customWidth="1"/>
    <col min="2822" max="3074" width="9.140625" style="53"/>
    <col min="3075" max="3075" width="50.5703125" style="53" customWidth="1"/>
    <col min="3076" max="3076" width="9.140625" style="53"/>
    <col min="3077" max="3077" width="13.85546875" style="53" customWidth="1"/>
    <col min="3078" max="3330" width="9.140625" style="53"/>
    <col min="3331" max="3331" width="50.5703125" style="53" customWidth="1"/>
    <col min="3332" max="3332" width="9.140625" style="53"/>
    <col min="3333" max="3333" width="13.85546875" style="53" customWidth="1"/>
    <col min="3334" max="3586" width="9.140625" style="53"/>
    <col min="3587" max="3587" width="50.5703125" style="53" customWidth="1"/>
    <col min="3588" max="3588" width="9.140625" style="53"/>
    <col min="3589" max="3589" width="13.85546875" style="53" customWidth="1"/>
    <col min="3590" max="3842" width="9.140625" style="53"/>
    <col min="3843" max="3843" width="50.5703125" style="53" customWidth="1"/>
    <col min="3844" max="3844" width="9.140625" style="53"/>
    <col min="3845" max="3845" width="13.85546875" style="53" customWidth="1"/>
    <col min="3846" max="4098" width="9.140625" style="53"/>
    <col min="4099" max="4099" width="50.5703125" style="53" customWidth="1"/>
    <col min="4100" max="4100" width="9.140625" style="53"/>
    <col min="4101" max="4101" width="13.85546875" style="53" customWidth="1"/>
    <col min="4102" max="4354" width="9.140625" style="53"/>
    <col min="4355" max="4355" width="50.5703125" style="53" customWidth="1"/>
    <col min="4356" max="4356" width="9.140625" style="53"/>
    <col min="4357" max="4357" width="13.85546875" style="53" customWidth="1"/>
    <col min="4358" max="4610" width="9.140625" style="53"/>
    <col min="4611" max="4611" width="50.5703125" style="53" customWidth="1"/>
    <col min="4612" max="4612" width="9.140625" style="53"/>
    <col min="4613" max="4613" width="13.85546875" style="53" customWidth="1"/>
    <col min="4614" max="4866" width="9.140625" style="53"/>
    <col min="4867" max="4867" width="50.5703125" style="53" customWidth="1"/>
    <col min="4868" max="4868" width="9.140625" style="53"/>
    <col min="4869" max="4869" width="13.85546875" style="53" customWidth="1"/>
    <col min="4870" max="5122" width="9.140625" style="53"/>
    <col min="5123" max="5123" width="50.5703125" style="53" customWidth="1"/>
    <col min="5124" max="5124" width="9.140625" style="53"/>
    <col min="5125" max="5125" width="13.85546875" style="53" customWidth="1"/>
    <col min="5126" max="5378" width="9.140625" style="53"/>
    <col min="5379" max="5379" width="50.5703125" style="53" customWidth="1"/>
    <col min="5380" max="5380" width="9.140625" style="53"/>
    <col min="5381" max="5381" width="13.85546875" style="53" customWidth="1"/>
    <col min="5382" max="5634" width="9.140625" style="53"/>
    <col min="5635" max="5635" width="50.5703125" style="53" customWidth="1"/>
    <col min="5636" max="5636" width="9.140625" style="53"/>
    <col min="5637" max="5637" width="13.85546875" style="53" customWidth="1"/>
    <col min="5638" max="5890" width="9.140625" style="53"/>
    <col min="5891" max="5891" width="50.5703125" style="53" customWidth="1"/>
    <col min="5892" max="5892" width="9.140625" style="53"/>
    <col min="5893" max="5893" width="13.85546875" style="53" customWidth="1"/>
    <col min="5894" max="6146" width="9.140625" style="53"/>
    <col min="6147" max="6147" width="50.5703125" style="53" customWidth="1"/>
    <col min="6148" max="6148" width="9.140625" style="53"/>
    <col min="6149" max="6149" width="13.85546875" style="53" customWidth="1"/>
    <col min="6150" max="6402" width="9.140625" style="53"/>
    <col min="6403" max="6403" width="50.5703125" style="53" customWidth="1"/>
    <col min="6404" max="6404" width="9.140625" style="53"/>
    <col min="6405" max="6405" width="13.85546875" style="53" customWidth="1"/>
    <col min="6406" max="6658" width="9.140625" style="53"/>
    <col min="6659" max="6659" width="50.5703125" style="53" customWidth="1"/>
    <col min="6660" max="6660" width="9.140625" style="53"/>
    <col min="6661" max="6661" width="13.85546875" style="53" customWidth="1"/>
    <col min="6662" max="6914" width="9.140625" style="53"/>
    <col min="6915" max="6915" width="50.5703125" style="53" customWidth="1"/>
    <col min="6916" max="6916" width="9.140625" style="53"/>
    <col min="6917" max="6917" width="13.85546875" style="53" customWidth="1"/>
    <col min="6918" max="7170" width="9.140625" style="53"/>
    <col min="7171" max="7171" width="50.5703125" style="53" customWidth="1"/>
    <col min="7172" max="7172" width="9.140625" style="53"/>
    <col min="7173" max="7173" width="13.85546875" style="53" customWidth="1"/>
    <col min="7174" max="7426" width="9.140625" style="53"/>
    <col min="7427" max="7427" width="50.5703125" style="53" customWidth="1"/>
    <col min="7428" max="7428" width="9.140625" style="53"/>
    <col min="7429" max="7429" width="13.85546875" style="53" customWidth="1"/>
    <col min="7430" max="7682" width="9.140625" style="53"/>
    <col min="7683" max="7683" width="50.5703125" style="53" customWidth="1"/>
    <col min="7684" max="7684" width="9.140625" style="53"/>
    <col min="7685" max="7685" width="13.85546875" style="53" customWidth="1"/>
    <col min="7686" max="7938" width="9.140625" style="53"/>
    <col min="7939" max="7939" width="50.5703125" style="53" customWidth="1"/>
    <col min="7940" max="7940" width="9.140625" style="53"/>
    <col min="7941" max="7941" width="13.85546875" style="53" customWidth="1"/>
    <col min="7942" max="8194" width="9.140625" style="53"/>
    <col min="8195" max="8195" width="50.5703125" style="53" customWidth="1"/>
    <col min="8196" max="8196" width="9.140625" style="53"/>
    <col min="8197" max="8197" width="13.85546875" style="53" customWidth="1"/>
    <col min="8198" max="8450" width="9.140625" style="53"/>
    <col min="8451" max="8451" width="50.5703125" style="53" customWidth="1"/>
    <col min="8452" max="8452" width="9.140625" style="53"/>
    <col min="8453" max="8453" width="13.85546875" style="53" customWidth="1"/>
    <col min="8454" max="8706" width="9.140625" style="53"/>
    <col min="8707" max="8707" width="50.5703125" style="53" customWidth="1"/>
    <col min="8708" max="8708" width="9.140625" style="53"/>
    <col min="8709" max="8709" width="13.85546875" style="53" customWidth="1"/>
    <col min="8710" max="8962" width="9.140625" style="53"/>
    <col min="8963" max="8963" width="50.5703125" style="53" customWidth="1"/>
    <col min="8964" max="8964" width="9.140625" style="53"/>
    <col min="8965" max="8965" width="13.85546875" style="53" customWidth="1"/>
    <col min="8966" max="9218" width="9.140625" style="53"/>
    <col min="9219" max="9219" width="50.5703125" style="53" customWidth="1"/>
    <col min="9220" max="9220" width="9.140625" style="53"/>
    <col min="9221" max="9221" width="13.85546875" style="53" customWidth="1"/>
    <col min="9222" max="9474" width="9.140625" style="53"/>
    <col min="9475" max="9475" width="50.5703125" style="53" customWidth="1"/>
    <col min="9476" max="9476" width="9.140625" style="53"/>
    <col min="9477" max="9477" width="13.85546875" style="53" customWidth="1"/>
    <col min="9478" max="9730" width="9.140625" style="53"/>
    <col min="9731" max="9731" width="50.5703125" style="53" customWidth="1"/>
    <col min="9732" max="9732" width="9.140625" style="53"/>
    <col min="9733" max="9733" width="13.85546875" style="53" customWidth="1"/>
    <col min="9734" max="9986" width="9.140625" style="53"/>
    <col min="9987" max="9987" width="50.5703125" style="53" customWidth="1"/>
    <col min="9988" max="9988" width="9.140625" style="53"/>
    <col min="9989" max="9989" width="13.85546875" style="53" customWidth="1"/>
    <col min="9990" max="10242" width="9.140625" style="53"/>
    <col min="10243" max="10243" width="50.5703125" style="53" customWidth="1"/>
    <col min="10244" max="10244" width="9.140625" style="53"/>
    <col min="10245" max="10245" width="13.85546875" style="53" customWidth="1"/>
    <col min="10246" max="10498" width="9.140625" style="53"/>
    <col min="10499" max="10499" width="50.5703125" style="53" customWidth="1"/>
    <col min="10500" max="10500" width="9.140625" style="53"/>
    <col min="10501" max="10501" width="13.85546875" style="53" customWidth="1"/>
    <col min="10502" max="10754" width="9.140625" style="53"/>
    <col min="10755" max="10755" width="50.5703125" style="53" customWidth="1"/>
    <col min="10756" max="10756" width="9.140625" style="53"/>
    <col min="10757" max="10757" width="13.85546875" style="53" customWidth="1"/>
    <col min="10758" max="11010" width="9.140625" style="53"/>
    <col min="11011" max="11011" width="50.5703125" style="53" customWidth="1"/>
    <col min="11012" max="11012" width="9.140625" style="53"/>
    <col min="11013" max="11013" width="13.85546875" style="53" customWidth="1"/>
    <col min="11014" max="11266" width="9.140625" style="53"/>
    <col min="11267" max="11267" width="50.5703125" style="53" customWidth="1"/>
    <col min="11268" max="11268" width="9.140625" style="53"/>
    <col min="11269" max="11269" width="13.85546875" style="53" customWidth="1"/>
    <col min="11270" max="11522" width="9.140625" style="53"/>
    <col min="11523" max="11523" width="50.5703125" style="53" customWidth="1"/>
    <col min="11524" max="11524" width="9.140625" style="53"/>
    <col min="11525" max="11525" width="13.85546875" style="53" customWidth="1"/>
    <col min="11526" max="11778" width="9.140625" style="53"/>
    <col min="11779" max="11779" width="50.5703125" style="53" customWidth="1"/>
    <col min="11780" max="11780" width="9.140625" style="53"/>
    <col min="11781" max="11781" width="13.85546875" style="53" customWidth="1"/>
    <col min="11782" max="12034" width="9.140625" style="53"/>
    <col min="12035" max="12035" width="50.5703125" style="53" customWidth="1"/>
    <col min="12036" max="12036" width="9.140625" style="53"/>
    <col min="12037" max="12037" width="13.85546875" style="53" customWidth="1"/>
    <col min="12038" max="12290" width="9.140625" style="53"/>
    <col min="12291" max="12291" width="50.5703125" style="53" customWidth="1"/>
    <col min="12292" max="12292" width="9.140625" style="53"/>
    <col min="12293" max="12293" width="13.85546875" style="53" customWidth="1"/>
    <col min="12294" max="12546" width="9.140625" style="53"/>
    <col min="12547" max="12547" width="50.5703125" style="53" customWidth="1"/>
    <col min="12548" max="12548" width="9.140625" style="53"/>
    <col min="12549" max="12549" width="13.85546875" style="53" customWidth="1"/>
    <col min="12550" max="12802" width="9.140625" style="53"/>
    <col min="12803" max="12803" width="50.5703125" style="53" customWidth="1"/>
    <col min="12804" max="12804" width="9.140625" style="53"/>
    <col min="12805" max="12805" width="13.85546875" style="53" customWidth="1"/>
    <col min="12806" max="13058" width="9.140625" style="53"/>
    <col min="13059" max="13059" width="50.5703125" style="53" customWidth="1"/>
    <col min="13060" max="13060" width="9.140625" style="53"/>
    <col min="13061" max="13061" width="13.85546875" style="53" customWidth="1"/>
    <col min="13062" max="13314" width="9.140625" style="53"/>
    <col min="13315" max="13315" width="50.5703125" style="53" customWidth="1"/>
    <col min="13316" max="13316" width="9.140625" style="53"/>
    <col min="13317" max="13317" width="13.85546875" style="53" customWidth="1"/>
    <col min="13318" max="13570" width="9.140625" style="53"/>
    <col min="13571" max="13571" width="50.5703125" style="53" customWidth="1"/>
    <col min="13572" max="13572" width="9.140625" style="53"/>
    <col min="13573" max="13573" width="13.85546875" style="53" customWidth="1"/>
    <col min="13574" max="13826" width="9.140625" style="53"/>
    <col min="13827" max="13827" width="50.5703125" style="53" customWidth="1"/>
    <col min="13828" max="13828" width="9.140625" style="53"/>
    <col min="13829" max="13829" width="13.85546875" style="53" customWidth="1"/>
    <col min="13830" max="14082" width="9.140625" style="53"/>
    <col min="14083" max="14083" width="50.5703125" style="53" customWidth="1"/>
    <col min="14084" max="14084" width="9.140625" style="53"/>
    <col min="14085" max="14085" width="13.85546875" style="53" customWidth="1"/>
    <col min="14086" max="14338" width="9.140625" style="53"/>
    <col min="14339" max="14339" width="50.5703125" style="53" customWidth="1"/>
    <col min="14340" max="14340" width="9.140625" style="53"/>
    <col min="14341" max="14341" width="13.85546875" style="53" customWidth="1"/>
    <col min="14342" max="14594" width="9.140625" style="53"/>
    <col min="14595" max="14595" width="50.5703125" style="53" customWidth="1"/>
    <col min="14596" max="14596" width="9.140625" style="53"/>
    <col min="14597" max="14597" width="13.85546875" style="53" customWidth="1"/>
    <col min="14598" max="14850" width="9.140625" style="53"/>
    <col min="14851" max="14851" width="50.5703125" style="53" customWidth="1"/>
    <col min="14852" max="14852" width="9.140625" style="53"/>
    <col min="14853" max="14853" width="13.85546875" style="53" customWidth="1"/>
    <col min="14854" max="15106" width="9.140625" style="53"/>
    <col min="15107" max="15107" width="50.5703125" style="53" customWidth="1"/>
    <col min="15108" max="15108" width="9.140625" style="53"/>
    <col min="15109" max="15109" width="13.85546875" style="53" customWidth="1"/>
    <col min="15110" max="15362" width="9.140625" style="53"/>
    <col min="15363" max="15363" width="50.5703125" style="53" customWidth="1"/>
    <col min="15364" max="15364" width="9.140625" style="53"/>
    <col min="15365" max="15365" width="13.85546875" style="53" customWidth="1"/>
    <col min="15366" max="15618" width="9.140625" style="53"/>
    <col min="15619" max="15619" width="50.5703125" style="53" customWidth="1"/>
    <col min="15620" max="15620" width="9.140625" style="53"/>
    <col min="15621" max="15621" width="13.85546875" style="53" customWidth="1"/>
    <col min="15622" max="15874" width="9.140625" style="53"/>
    <col min="15875" max="15875" width="50.5703125" style="53" customWidth="1"/>
    <col min="15876" max="15876" width="9.140625" style="53"/>
    <col min="15877" max="15877" width="13.85546875" style="53" customWidth="1"/>
    <col min="15878" max="16130" width="9.140625" style="53"/>
    <col min="16131" max="16131" width="50.5703125" style="53" customWidth="1"/>
    <col min="16132" max="16132" width="9.140625" style="53"/>
    <col min="16133" max="16133" width="13.85546875" style="53" customWidth="1"/>
    <col min="16134" max="16384" width="9.140625" style="53"/>
  </cols>
  <sheetData>
    <row r="3" spans="2:7" s="30" customFormat="1" ht="18">
      <c r="B3" s="27" t="s">
        <v>9</v>
      </c>
      <c r="C3" s="28"/>
      <c r="D3" s="28"/>
      <c r="E3" s="29"/>
    </row>
    <row r="4" spans="2:7" s="30" customFormat="1" ht="15">
      <c r="B4" s="31"/>
      <c r="E4" s="32"/>
    </row>
    <row r="5" spans="2:7" s="34" customFormat="1" ht="15">
      <c r="B5" s="33" t="s">
        <v>13</v>
      </c>
      <c r="E5" s="35"/>
    </row>
    <row r="6" spans="2:7" s="34" customFormat="1" ht="15.75" customHeight="1">
      <c r="B6" s="36"/>
      <c r="C6" s="37"/>
      <c r="D6" s="37"/>
      <c r="E6" s="38"/>
    </row>
    <row r="7" spans="2:7" s="30" customFormat="1" ht="15" customHeight="1">
      <c r="B7" s="39" t="s">
        <v>46</v>
      </c>
      <c r="C7" s="31" t="s">
        <v>595</v>
      </c>
      <c r="D7" s="31"/>
      <c r="E7" s="40">
        <f>+'REK ETAPA-1'!E29</f>
        <v>14500</v>
      </c>
    </row>
    <row r="8" spans="2:7" s="30" customFormat="1" ht="15" customHeight="1">
      <c r="B8" s="39"/>
      <c r="C8" s="31"/>
      <c r="D8" s="31"/>
      <c r="E8" s="40"/>
    </row>
    <row r="9" spans="2:7" s="30" customFormat="1" ht="15" customHeight="1">
      <c r="B9" s="39" t="s">
        <v>55</v>
      </c>
      <c r="C9" s="61" t="s">
        <v>596</v>
      </c>
      <c r="D9" s="31"/>
      <c r="E9" s="40">
        <f>+'REK ETAPA-2'!E29</f>
        <v>14500</v>
      </c>
      <c r="G9" s="77"/>
    </row>
    <row r="10" spans="2:7" s="30" customFormat="1" ht="15" customHeight="1">
      <c r="B10" s="41"/>
      <c r="C10" s="42"/>
      <c r="D10" s="42"/>
      <c r="E10" s="43"/>
    </row>
    <row r="11" spans="2:7" s="31" customFormat="1" ht="15" customHeight="1" thickBot="1">
      <c r="B11" s="44"/>
      <c r="C11" s="45" t="s">
        <v>10</v>
      </c>
      <c r="D11" s="45"/>
      <c r="E11" s="46">
        <f>SUM(E7:E9)</f>
        <v>29000</v>
      </c>
    </row>
    <row r="12" spans="2:7" s="30" customFormat="1" ht="15" customHeight="1" thickTop="1">
      <c r="B12" s="47"/>
      <c r="E12" s="48"/>
    </row>
    <row r="13" spans="2:7" s="30" customFormat="1" ht="15" customHeight="1">
      <c r="B13" s="49" t="s">
        <v>57</v>
      </c>
      <c r="C13" s="30" t="s">
        <v>1354</v>
      </c>
      <c r="D13" s="50">
        <v>0.1</v>
      </c>
      <c r="E13" s="48">
        <f>+E11*$D13</f>
        <v>2900</v>
      </c>
    </row>
    <row r="14" spans="2:7" s="30" customFormat="1" ht="15" customHeight="1">
      <c r="B14" s="47"/>
      <c r="E14" s="51"/>
    </row>
    <row r="15" spans="2:7" s="31" customFormat="1" ht="15" customHeight="1" thickBot="1">
      <c r="B15" s="44"/>
      <c r="C15" s="45" t="s">
        <v>26</v>
      </c>
      <c r="D15" s="45"/>
      <c r="E15" s="46">
        <f>SUM(E11:E13)</f>
        <v>31900</v>
      </c>
    </row>
    <row r="16" spans="2:7" ht="15" thickTop="1">
      <c r="B16" s="52"/>
      <c r="E16" s="54"/>
    </row>
    <row r="17" spans="2:5" s="30" customFormat="1" ht="15" customHeight="1">
      <c r="B17" s="47"/>
      <c r="C17" s="30" t="s">
        <v>11</v>
      </c>
      <c r="D17" s="50">
        <v>0.22</v>
      </c>
      <c r="E17" s="48">
        <f>+E15*$D17</f>
        <v>7018</v>
      </c>
    </row>
    <row r="18" spans="2:5" s="30" customFormat="1" ht="15" customHeight="1">
      <c r="B18" s="47"/>
      <c r="E18" s="51"/>
    </row>
    <row r="19" spans="2:5" s="31" customFormat="1" ht="15" customHeight="1" thickBot="1">
      <c r="B19" s="44"/>
      <c r="C19" s="45" t="s">
        <v>12</v>
      </c>
      <c r="D19" s="45"/>
      <c r="E19" s="83">
        <f>SUM(E15:E17)</f>
        <v>38918</v>
      </c>
    </row>
    <row r="20" spans="2:5" ht="15" thickTop="1"/>
    <row r="26" spans="2:5" ht="15">
      <c r="C26" s="56"/>
    </row>
    <row r="27" spans="2:5">
      <c r="C27" s="55"/>
    </row>
  </sheetData>
  <sheetProtection algorithmName="SHA-512" hashValue="qKdJZxb1z52U7+u48yAnn4S1x9n0Skrq4S/CoHXI4xopnzkyocvnZ/AtvZnJ3hq5kLtri1GPT1XsGliHZUc6eA==" saltValue="RQVKj94j6XlsG97Fz+LfeA==" spinCount="100000" sheet="1" objects="1" scenarios="1"/>
  <pageMargins left="0.70866141732283472" right="0.70866141732283472" top="0.74803149606299213" bottom="0.74803149606299213" header="0.31496062992125984" footer="0.31496062992125984"/>
  <pageSetup paperSize="9" scale="68" orientation="portrait" r:id="rId1"/>
  <headerFooter>
    <oddHeader>&amp;C&amp;"-,Ležeče"Rekonstrukcija ceste R1-212/1119 Bloška Polica - Sodražica
od km 13,540 do km 15,352 skozi Žimarice&amp;R&amp;"-,Ležeče"RAZPIS 2020</oddHeader>
    <oddFooter>Stran &amp;P od &amp;N</oddFooter>
  </headerFooter>
  <colBreaks count="2" manualBreakCount="2">
    <brk id="5" max="12" man="1"/>
    <brk id="8"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0FB3D-758D-4B0D-8CCA-AD0EB7513F80}">
  <sheetPr>
    <tabColor rgb="FF00339C"/>
  </sheetPr>
  <dimension ref="B1:K48"/>
  <sheetViews>
    <sheetView view="pageBreakPreview" zoomScaleNormal="100" zoomScaleSheetLayoutView="100" workbookViewId="0">
      <selection activeCell="E10" sqref="E10"/>
    </sheetView>
  </sheetViews>
  <sheetFormatPr defaultColWidth="9.140625" defaultRowHeight="15.75"/>
  <cols>
    <col min="1" max="1" width="9.140625" style="90"/>
    <col min="2" max="3" width="10.7109375" style="92" customWidth="1"/>
    <col min="4" max="4" width="47.7109375" style="86" customWidth="1"/>
    <col min="5" max="5" width="14.7109375" style="87" customWidth="1"/>
    <col min="6" max="6" width="12.7109375" style="87" customWidth="1"/>
    <col min="7" max="7" width="15.7109375" style="18" customWidth="1"/>
    <col min="8" max="8" width="15.7109375" style="88" customWidth="1"/>
    <col min="9" max="9" width="11.5703125" style="89" bestFit="1" customWidth="1"/>
    <col min="10" max="10" width="10.140625" style="90" bestFit="1" customWidth="1"/>
    <col min="11" max="16384" width="9.140625" style="90"/>
  </cols>
  <sheetData>
    <row r="1" spans="2:10">
      <c r="B1" s="84" t="s">
        <v>590</v>
      </c>
      <c r="C1" s="85" t="str">
        <f ca="1">MID(CELL("filename",A1),FIND("]",CELL("filename",A1))+1,255)</f>
        <v>STRUGA PERILŠČICA</v>
      </c>
    </row>
    <row r="3" spans="2:10">
      <c r="B3" s="91" t="s">
        <v>14</v>
      </c>
    </row>
    <row r="4" spans="2:10">
      <c r="B4" s="93" t="str">
        <f ca="1">"REKAPITULACIJA "&amp;C1</f>
        <v>REKAPITULACIJA STRUGA PERILŠČICA</v>
      </c>
      <c r="C4" s="94"/>
      <c r="D4" s="94"/>
      <c r="E4" s="95"/>
      <c r="F4" s="95"/>
      <c r="G4" s="19"/>
      <c r="H4" s="57"/>
      <c r="I4" s="96"/>
    </row>
    <row r="5" spans="2:10">
      <c r="B5" s="97"/>
      <c r="C5" s="98"/>
      <c r="D5" s="99"/>
      <c r="H5" s="100"/>
      <c r="I5" s="101"/>
      <c r="J5" s="102"/>
    </row>
    <row r="6" spans="2:10">
      <c r="B6" s="103" t="s">
        <v>47</v>
      </c>
      <c r="D6" s="104" t="str">
        <f>VLOOKUP(B6,$B$16:$H$9806,2,FALSE)</f>
        <v>PREDDELA</v>
      </c>
      <c r="E6" s="105"/>
      <c r="F6" s="88"/>
      <c r="H6" s="106">
        <f>VLOOKUP($D6&amp;" SKUPAJ:",$G$16:H$9806,2,FALSE)</f>
        <v>0</v>
      </c>
      <c r="I6" s="107"/>
      <c r="J6" s="108"/>
    </row>
    <row r="7" spans="2:10">
      <c r="B7" s="103"/>
      <c r="D7" s="104"/>
      <c r="E7" s="105"/>
      <c r="F7" s="88"/>
      <c r="H7" s="106"/>
      <c r="I7" s="109"/>
      <c r="J7" s="110"/>
    </row>
    <row r="8" spans="2:10">
      <c r="B8" s="103" t="s">
        <v>48</v>
      </c>
      <c r="D8" s="104" t="str">
        <f>VLOOKUP(B8,$B$16:$H$9806,2,FALSE)</f>
        <v>ZEMELJSKA DELA IN TEMELJENJE</v>
      </c>
      <c r="E8" s="105"/>
      <c r="F8" s="88"/>
      <c r="H8" s="106">
        <f>VLOOKUP($D8&amp;" SKUPAJ:",$G$16:H$9806,2,FALSE)</f>
        <v>0</v>
      </c>
      <c r="I8" s="111"/>
      <c r="J8" s="112"/>
    </row>
    <row r="9" spans="2:10">
      <c r="B9" s="103"/>
      <c r="D9" s="104"/>
      <c r="E9" s="105"/>
      <c r="F9" s="88"/>
      <c r="H9" s="106"/>
      <c r="I9" s="96"/>
    </row>
    <row r="10" spans="2:10">
      <c r="B10" s="103" t="s">
        <v>45</v>
      </c>
      <c r="D10" s="104" t="str">
        <f>VLOOKUP(B10,$B$16:$H$9806,2,FALSE)</f>
        <v>RAZNA DELA</v>
      </c>
      <c r="E10" s="105"/>
      <c r="F10" s="88"/>
      <c r="H10" s="106">
        <f>VLOOKUP($D10&amp;" SKUPAJ:",$G$16:H$9806,2,FALSE)</f>
        <v>0</v>
      </c>
    </row>
    <row r="11" spans="2:10">
      <c r="B11" s="103"/>
      <c r="D11" s="104"/>
      <c r="E11" s="105"/>
      <c r="F11" s="88"/>
      <c r="H11" s="106"/>
    </row>
    <row r="12" spans="2:10">
      <c r="B12" s="103" t="s">
        <v>69</v>
      </c>
      <c r="D12" s="104" t="str">
        <f>VLOOKUP(B12,$B$16:$H$9806,2,FALSE)</f>
        <v>TUJE STORITVE</v>
      </c>
      <c r="E12" s="105"/>
      <c r="F12" s="88"/>
      <c r="H12" s="106">
        <f>VLOOKUP($D12&amp;" SKUPAJ:",$G$16:H$9806,2,FALSE)</f>
        <v>0</v>
      </c>
      <c r="I12" s="111"/>
      <c r="J12" s="112"/>
    </row>
    <row r="13" spans="2:10" s="89" customFormat="1" ht="16.5" thickBot="1">
      <c r="B13" s="113"/>
      <c r="C13" s="114"/>
      <c r="D13" s="115"/>
      <c r="E13" s="116"/>
      <c r="F13" s="117"/>
      <c r="G13" s="20"/>
      <c r="H13" s="118"/>
    </row>
    <row r="14" spans="2:10" s="89" customFormat="1" ht="16.5" thickTop="1">
      <c r="B14" s="119"/>
      <c r="C14" s="120"/>
      <c r="D14" s="121"/>
      <c r="E14" s="122"/>
      <c r="F14" s="123"/>
      <c r="G14" s="21" t="str">
        <f ca="1">"SKUPAJ "&amp;C1&amp;" (BREZ DDV):"</f>
        <v>SKUPAJ STRUGA PERILŠČICA (BREZ DDV):</v>
      </c>
      <c r="H14" s="124">
        <f>ROUND(SUM(H6:H12),2)</f>
        <v>0</v>
      </c>
    </row>
    <row r="16" spans="2:10" s="89" customFormat="1" ht="16.5" thickBot="1">
      <c r="B16" s="125" t="s">
        <v>0</v>
      </c>
      <c r="C16" s="126" t="s">
        <v>1</v>
      </c>
      <c r="D16" s="127" t="s">
        <v>2</v>
      </c>
      <c r="E16" s="128" t="s">
        <v>3</v>
      </c>
      <c r="F16" s="128" t="s">
        <v>4</v>
      </c>
      <c r="G16" s="22" t="s">
        <v>5</v>
      </c>
      <c r="H16" s="128" t="s">
        <v>6</v>
      </c>
    </row>
    <row r="18" spans="2:11">
      <c r="B18" s="129"/>
      <c r="C18" s="129"/>
      <c r="D18" s="129"/>
      <c r="E18" s="129"/>
      <c r="F18" s="129"/>
      <c r="G18" s="78"/>
      <c r="H18" s="129"/>
    </row>
    <row r="20" spans="2:11" s="89" customFormat="1">
      <c r="B20" s="130" t="s">
        <v>47</v>
      </c>
      <c r="C20" s="182" t="s">
        <v>97</v>
      </c>
      <c r="D20" s="182"/>
      <c r="E20" s="131"/>
      <c r="F20" s="132"/>
      <c r="G20" s="23"/>
      <c r="H20" s="133"/>
    </row>
    <row r="21" spans="2:11" s="89" customFormat="1">
      <c r="B21" s="134"/>
      <c r="C21" s="183"/>
      <c r="D21" s="183"/>
      <c r="E21" s="183"/>
      <c r="F21" s="183"/>
      <c r="G21" s="24"/>
      <c r="H21" s="135"/>
    </row>
    <row r="22" spans="2:11" s="89" customFormat="1" ht="78.75">
      <c r="B22" s="136">
        <f>+COUNT($B$21:B21)+1</f>
        <v>1</v>
      </c>
      <c r="C22" s="58"/>
      <c r="D22" s="59" t="s">
        <v>456</v>
      </c>
      <c r="E22" s="57" t="s">
        <v>52</v>
      </c>
      <c r="F22" s="57">
        <v>1</v>
      </c>
      <c r="G22" s="26"/>
      <c r="H22" s="135">
        <f>+$F22*G22</f>
        <v>0</v>
      </c>
      <c r="K22" s="87"/>
    </row>
    <row r="23" spans="2:11" s="89" customFormat="1" ht="47.25">
      <c r="B23" s="136">
        <f>+COUNT($B$21:B22)+1</f>
        <v>2</v>
      </c>
      <c r="C23" s="58"/>
      <c r="D23" s="59" t="s">
        <v>457</v>
      </c>
      <c r="E23" s="57" t="s">
        <v>52</v>
      </c>
      <c r="F23" s="57">
        <v>1</v>
      </c>
      <c r="G23" s="26"/>
      <c r="H23" s="135">
        <f t="shared" ref="H23" si="0">+$F23*G23</f>
        <v>0</v>
      </c>
      <c r="K23" s="87"/>
    </row>
    <row r="24" spans="2:11" s="89" customFormat="1" ht="15.75" customHeight="1">
      <c r="B24" s="141"/>
      <c r="C24" s="142"/>
      <c r="D24" s="143"/>
      <c r="E24" s="144"/>
      <c r="F24" s="145"/>
      <c r="G24" s="64"/>
      <c r="H24" s="146"/>
    </row>
    <row r="25" spans="2:11" s="89" customFormat="1">
      <c r="B25" s="147"/>
      <c r="C25" s="148"/>
      <c r="D25" s="148"/>
      <c r="E25" s="149"/>
      <c r="F25" s="149"/>
      <c r="G25" s="25" t="str">
        <f>C20&amp;" SKUPAJ:"</f>
        <v>PREDDELA SKUPAJ:</v>
      </c>
      <c r="H25" s="150">
        <f>SUM(H$22:H$23)</f>
        <v>0</v>
      </c>
    </row>
    <row r="26" spans="2:11" s="89" customFormat="1">
      <c r="B26" s="141"/>
      <c r="C26" s="142"/>
      <c r="D26" s="143"/>
      <c r="E26" s="144"/>
      <c r="F26" s="145"/>
      <c r="G26" s="64"/>
      <c r="H26" s="146"/>
    </row>
    <row r="27" spans="2:11" s="89" customFormat="1">
      <c r="B27" s="130" t="s">
        <v>48</v>
      </c>
      <c r="C27" s="182" t="s">
        <v>168</v>
      </c>
      <c r="D27" s="182"/>
      <c r="E27" s="131"/>
      <c r="F27" s="132"/>
      <c r="G27" s="23"/>
      <c r="H27" s="133"/>
    </row>
    <row r="28" spans="2:11" s="89" customFormat="1">
      <c r="B28" s="134"/>
      <c r="C28" s="183"/>
      <c r="D28" s="183"/>
      <c r="E28" s="183"/>
      <c r="F28" s="183"/>
      <c r="G28" s="24"/>
      <c r="H28" s="135"/>
    </row>
    <row r="29" spans="2:11" s="89" customFormat="1" ht="31.5">
      <c r="B29" s="136">
        <f>+COUNT($B$28:B28)+1</f>
        <v>1</v>
      </c>
      <c r="C29" s="58"/>
      <c r="D29" s="59" t="s">
        <v>458</v>
      </c>
      <c r="E29" s="57"/>
      <c r="F29" s="57"/>
      <c r="G29" s="26"/>
      <c r="H29" s="135"/>
    </row>
    <row r="30" spans="2:11" s="89" customFormat="1" ht="15.75" customHeight="1">
      <c r="B30" s="141"/>
      <c r="C30" s="142"/>
      <c r="D30" s="143"/>
      <c r="E30" s="144"/>
      <c r="F30" s="145"/>
      <c r="G30" s="64"/>
      <c r="H30" s="146"/>
    </row>
    <row r="31" spans="2:11" s="89" customFormat="1">
      <c r="B31" s="147"/>
      <c r="C31" s="148"/>
      <c r="D31" s="148"/>
      <c r="E31" s="149"/>
      <c r="F31" s="149"/>
      <c r="G31" s="25" t="str">
        <f>C27&amp;" SKUPAJ:"</f>
        <v>ZEMELJSKA DELA IN TEMELJENJE SKUPAJ:</v>
      </c>
      <c r="H31" s="150">
        <f>SUM(H$29:H$29)</f>
        <v>0</v>
      </c>
    </row>
    <row r="32" spans="2:11" s="89" customFormat="1">
      <c r="B32" s="152"/>
      <c r="C32" s="142"/>
      <c r="D32" s="153"/>
      <c r="E32" s="154"/>
      <c r="F32" s="145"/>
      <c r="G32" s="64"/>
      <c r="H32" s="146"/>
      <c r="J32" s="90"/>
    </row>
    <row r="33" spans="2:10" s="89" customFormat="1">
      <c r="B33" s="130" t="s">
        <v>45</v>
      </c>
      <c r="C33" s="182" t="s">
        <v>455</v>
      </c>
      <c r="D33" s="182"/>
      <c r="E33" s="131"/>
      <c r="F33" s="132"/>
      <c r="G33" s="23"/>
      <c r="H33" s="133"/>
      <c r="J33" s="90"/>
    </row>
    <row r="34" spans="2:10" s="89" customFormat="1">
      <c r="B34" s="134"/>
      <c r="C34" s="184"/>
      <c r="D34" s="184"/>
      <c r="E34" s="184"/>
      <c r="F34" s="184"/>
      <c r="G34" s="24"/>
      <c r="H34" s="135"/>
    </row>
    <row r="35" spans="2:10" s="89" customFormat="1" ht="31.5">
      <c r="B35" s="136">
        <f>+COUNT(#REF!)+1</f>
        <v>1</v>
      </c>
      <c r="C35" s="58"/>
      <c r="D35" s="59" t="s">
        <v>459</v>
      </c>
      <c r="E35" s="57"/>
      <c r="F35" s="57"/>
      <c r="G35" s="26"/>
      <c r="H35" s="135"/>
      <c r="J35" s="90"/>
    </row>
    <row r="36" spans="2:10" s="89" customFormat="1">
      <c r="B36" s="136"/>
      <c r="C36" s="58"/>
      <c r="D36" s="59" t="s">
        <v>1013</v>
      </c>
      <c r="E36" s="57" t="s">
        <v>25</v>
      </c>
      <c r="F36" s="57">
        <v>25.5</v>
      </c>
      <c r="G36" s="26"/>
      <c r="H36" s="135">
        <f t="shared" ref="H36:H39" si="1">+$F36*G36</f>
        <v>0</v>
      </c>
      <c r="J36" s="90"/>
    </row>
    <row r="37" spans="2:10" s="89" customFormat="1">
      <c r="B37" s="136"/>
      <c r="C37" s="58"/>
      <c r="D37" s="59" t="s">
        <v>460</v>
      </c>
      <c r="E37" s="57" t="s">
        <v>25</v>
      </c>
      <c r="F37" s="57">
        <v>30</v>
      </c>
      <c r="G37" s="26"/>
      <c r="H37" s="135">
        <f t="shared" si="1"/>
        <v>0</v>
      </c>
      <c r="J37" s="90"/>
    </row>
    <row r="38" spans="2:10" s="89" customFormat="1" ht="110.25">
      <c r="B38" s="136">
        <f>+COUNT($B$35:B37)+1</f>
        <v>2</v>
      </c>
      <c r="C38" s="58"/>
      <c r="D38" s="59" t="s">
        <v>461</v>
      </c>
      <c r="E38" s="57" t="s">
        <v>23</v>
      </c>
      <c r="F38" s="57">
        <v>1</v>
      </c>
      <c r="G38" s="26"/>
      <c r="H38" s="135">
        <f t="shared" si="1"/>
        <v>0</v>
      </c>
      <c r="J38" s="90"/>
    </row>
    <row r="39" spans="2:10" s="89" customFormat="1" ht="110.25">
      <c r="B39" s="136">
        <f>+COUNT($B$35:B38)+1</f>
        <v>3</v>
      </c>
      <c r="C39" s="58"/>
      <c r="D39" s="59" t="s">
        <v>462</v>
      </c>
      <c r="E39" s="57" t="s">
        <v>23</v>
      </c>
      <c r="F39" s="57">
        <v>1</v>
      </c>
      <c r="G39" s="26"/>
      <c r="H39" s="135">
        <f t="shared" si="1"/>
        <v>0</v>
      </c>
      <c r="J39" s="90"/>
    </row>
    <row r="40" spans="2:10" s="89" customFormat="1" ht="15.75" customHeight="1">
      <c r="B40" s="141"/>
      <c r="C40" s="142"/>
      <c r="D40" s="143"/>
      <c r="E40" s="144"/>
      <c r="F40" s="145"/>
      <c r="G40" s="64"/>
      <c r="H40" s="146"/>
    </row>
    <row r="41" spans="2:10" s="89" customFormat="1" ht="16.5" thickBot="1">
      <c r="B41" s="147"/>
      <c r="C41" s="148"/>
      <c r="D41" s="148"/>
      <c r="E41" s="149"/>
      <c r="F41" s="149"/>
      <c r="G41" s="25" t="str">
        <f>C33&amp;" SKUPAJ:"</f>
        <v>RAZNA DELA SKUPAJ:</v>
      </c>
      <c r="H41" s="150">
        <f>SUM(H$35:H$39)</f>
        <v>0</v>
      </c>
    </row>
    <row r="43" spans="2:10" s="89" customFormat="1">
      <c r="B43" s="130" t="s">
        <v>69</v>
      </c>
      <c r="C43" s="182" t="s">
        <v>8</v>
      </c>
      <c r="D43" s="182"/>
      <c r="E43" s="131"/>
      <c r="F43" s="132"/>
      <c r="G43" s="23"/>
      <c r="H43" s="133"/>
      <c r="J43" s="90"/>
    </row>
    <row r="44" spans="2:10" s="89" customFormat="1">
      <c r="B44" s="134"/>
      <c r="C44" s="183"/>
      <c r="D44" s="183"/>
      <c r="E44" s="183"/>
      <c r="F44" s="183"/>
      <c r="G44" s="24"/>
      <c r="H44" s="135"/>
    </row>
    <row r="45" spans="2:10" s="89" customFormat="1">
      <c r="B45" s="136">
        <f>+COUNT($B$44:B44)+1</f>
        <v>1</v>
      </c>
      <c r="C45" s="58" t="s">
        <v>62</v>
      </c>
      <c r="D45" s="59" t="s">
        <v>70</v>
      </c>
      <c r="E45" s="57" t="s">
        <v>71</v>
      </c>
      <c r="F45" s="57">
        <v>16</v>
      </c>
      <c r="G45" s="26"/>
      <c r="H45" s="135">
        <f t="shared" ref="H45:H46" si="2">+$F45*G45</f>
        <v>0</v>
      </c>
      <c r="J45" s="90"/>
    </row>
    <row r="46" spans="2:10" s="89" customFormat="1" ht="31.5">
      <c r="B46" s="136">
        <f>+COUNT($B$44:B45)+1</f>
        <v>2</v>
      </c>
      <c r="C46" s="58" t="s">
        <v>117</v>
      </c>
      <c r="D46" s="59" t="s">
        <v>463</v>
      </c>
      <c r="E46" s="57" t="s">
        <v>23</v>
      </c>
      <c r="F46" s="57">
        <v>1</v>
      </c>
      <c r="G46" s="26"/>
      <c r="H46" s="135">
        <f t="shared" si="2"/>
        <v>0</v>
      </c>
      <c r="J46" s="90"/>
    </row>
    <row r="47" spans="2:10" s="89" customFormat="1" ht="15.75" customHeight="1">
      <c r="B47" s="141"/>
      <c r="C47" s="142"/>
      <c r="D47" s="143"/>
      <c r="E47" s="144"/>
      <c r="F47" s="145"/>
      <c r="G47" s="64"/>
      <c r="H47" s="146"/>
    </row>
    <row r="48" spans="2:10" s="89" customFormat="1" ht="16.5" thickBot="1">
      <c r="B48" s="147"/>
      <c r="C48" s="148"/>
      <c r="D48" s="148"/>
      <c r="E48" s="149"/>
      <c r="F48" s="149"/>
      <c r="G48" s="25" t="str">
        <f>C43&amp;" SKUPAJ:"</f>
        <v>TUJE STORITVE SKUPAJ:</v>
      </c>
      <c r="H48" s="150">
        <f>SUM(H$45:H$46)</f>
        <v>0</v>
      </c>
    </row>
  </sheetData>
  <sheetProtection algorithmName="SHA-512" hashValue="gS883kPBq6yU84m4d/aBVzCVwlP5NE21Xt7tz8UX4WbMqKvQrg4GwH7TjQ4W3A3Qzv3MAtFYhW2f+FO8kn0Grw==" saltValue="BzcST64m6FsSV4k7cY3G4g==" spinCount="100000" sheet="1" objects="1" scenarios="1"/>
  <mergeCells count="8">
    <mergeCell ref="C20:D20"/>
    <mergeCell ref="C21:F21"/>
    <mergeCell ref="C27:D27"/>
    <mergeCell ref="C44:F44"/>
    <mergeCell ref="C43:D43"/>
    <mergeCell ref="C33:D33"/>
    <mergeCell ref="C34:F34"/>
    <mergeCell ref="C28:F28"/>
  </mergeCells>
  <pageMargins left="0.70866141732283472" right="0.70866141732283472" top="0.74803149606299213" bottom="0.74803149606299213" header="0.31496062992125984" footer="0.31496062992125984"/>
  <pageSetup paperSize="9" scale="68" orientation="portrait" r:id="rId1"/>
  <headerFooter>
    <oddHeader>&amp;C&amp;"-,Ležeče"Rekonstrukcija ceste R1-212/1119 Bloška Polica - Sodražica
od km 13,540 do km 15,352 skozi Žimarice&amp;R&amp;"-,Ležeče"RAZPIS 2020</oddHeader>
    <oddFooter>Stran &amp;P od &amp;N</oddFooter>
  </headerFooter>
  <colBreaks count="1" manualBreakCount="1">
    <brk id="8"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3F724-AFEE-4E73-A2C8-810B92519F16}">
  <sheetPr>
    <tabColor rgb="FF00339C"/>
  </sheetPr>
  <dimension ref="B1:K56"/>
  <sheetViews>
    <sheetView view="pageBreakPreview" zoomScaleNormal="100" zoomScaleSheetLayoutView="100" workbookViewId="0">
      <selection activeCell="D14" sqref="D14"/>
    </sheetView>
  </sheetViews>
  <sheetFormatPr defaultColWidth="9.140625" defaultRowHeight="15.75"/>
  <cols>
    <col min="1" max="1" width="9.140625" style="90"/>
    <col min="2" max="3" width="10.7109375" style="92" customWidth="1"/>
    <col min="4" max="4" width="47.7109375" style="86" customWidth="1"/>
    <col min="5" max="5" width="14.7109375" style="87" customWidth="1"/>
    <col min="6" max="6" width="12.7109375" style="87" customWidth="1"/>
    <col min="7" max="7" width="15.7109375" style="18" customWidth="1"/>
    <col min="8" max="8" width="15.7109375" style="88" customWidth="1"/>
    <col min="9" max="9" width="11.5703125" style="89" bestFit="1" customWidth="1"/>
    <col min="10" max="10" width="10.140625" style="90" bestFit="1" customWidth="1"/>
    <col min="11" max="16384" width="9.140625" style="90"/>
  </cols>
  <sheetData>
    <row r="1" spans="2:10">
      <c r="B1" s="84" t="s">
        <v>591</v>
      </c>
      <c r="C1" s="85" t="str">
        <f ca="1">MID(CELL("filename",A1),FIND("]",CELL("filename",A1))+1,255)</f>
        <v>STRUGA</v>
      </c>
    </row>
    <row r="3" spans="2:10">
      <c r="B3" s="91" t="s">
        <v>14</v>
      </c>
    </row>
    <row r="4" spans="2:10">
      <c r="B4" s="93" t="str">
        <f ca="1">"REKAPITULACIJA "&amp;C1</f>
        <v>REKAPITULACIJA STRUGA</v>
      </c>
      <c r="C4" s="94"/>
      <c r="D4" s="94"/>
      <c r="E4" s="95"/>
      <c r="F4" s="95"/>
      <c r="G4" s="19"/>
      <c r="H4" s="57"/>
      <c r="I4" s="96"/>
    </row>
    <row r="5" spans="2:10">
      <c r="B5" s="97"/>
      <c r="C5" s="98"/>
      <c r="D5" s="99"/>
      <c r="H5" s="100"/>
      <c r="I5" s="101"/>
      <c r="J5" s="102"/>
    </row>
    <row r="6" spans="2:10">
      <c r="B6" s="103" t="s">
        <v>47</v>
      </c>
      <c r="D6" s="104" t="str">
        <f>VLOOKUP(B6,$B$16:$H$9814,2,FALSE)</f>
        <v>PREDDELA</v>
      </c>
      <c r="E6" s="105"/>
      <c r="F6" s="88"/>
      <c r="H6" s="106">
        <f>VLOOKUP($D6&amp;" SKUPAJ:",$G$16:H$9814,2,FALSE)</f>
        <v>0</v>
      </c>
      <c r="I6" s="107"/>
      <c r="J6" s="108"/>
    </row>
    <row r="7" spans="2:10">
      <c r="B7" s="103"/>
      <c r="D7" s="104"/>
      <c r="E7" s="105"/>
      <c r="F7" s="88"/>
      <c r="H7" s="106"/>
      <c r="I7" s="109"/>
      <c r="J7" s="110"/>
    </row>
    <row r="8" spans="2:10">
      <c r="B8" s="103" t="s">
        <v>48</v>
      </c>
      <c r="D8" s="104" t="str">
        <f>VLOOKUP(B8,$B$16:$H$9814,2,FALSE)</f>
        <v>ZEMELJSKA DELA IN TEMELJENJE</v>
      </c>
      <c r="E8" s="105"/>
      <c r="F8" s="88"/>
      <c r="H8" s="106">
        <f>VLOOKUP($D8&amp;" SKUPAJ:",$G$16:H$9814,2,FALSE)</f>
        <v>0</v>
      </c>
      <c r="I8" s="111"/>
      <c r="J8" s="112"/>
    </row>
    <row r="9" spans="2:10">
      <c r="B9" s="103"/>
      <c r="D9" s="104"/>
      <c r="E9" s="105"/>
      <c r="F9" s="88"/>
      <c r="H9" s="106"/>
      <c r="I9" s="96"/>
    </row>
    <row r="10" spans="2:10">
      <c r="B10" s="103" t="s">
        <v>45</v>
      </c>
      <c r="D10" s="104" t="str">
        <f>VLOOKUP(B10,$B$16:$H$9814,2,FALSE)</f>
        <v>RAZNA DELA</v>
      </c>
      <c r="E10" s="105"/>
      <c r="F10" s="88"/>
      <c r="H10" s="106">
        <f>VLOOKUP($D10&amp;" SKUPAJ:",$G$16:H$9814,2,FALSE)</f>
        <v>0</v>
      </c>
    </row>
    <row r="11" spans="2:10">
      <c r="B11" s="103"/>
      <c r="D11" s="104"/>
      <c r="E11" s="105"/>
      <c r="F11" s="88"/>
      <c r="H11" s="106"/>
    </row>
    <row r="12" spans="2:10">
      <c r="B12" s="103" t="s">
        <v>69</v>
      </c>
      <c r="D12" s="104" t="str">
        <f>VLOOKUP(B12,$B$16:$H$9814,2,FALSE)</f>
        <v>TUJE STORITVE</v>
      </c>
      <c r="E12" s="105"/>
      <c r="F12" s="88"/>
      <c r="H12" s="106">
        <f>VLOOKUP($D12&amp;" SKUPAJ:",$G$16:H$9814,2,FALSE)</f>
        <v>0</v>
      </c>
      <c r="I12" s="111"/>
      <c r="J12" s="112"/>
    </row>
    <row r="13" spans="2:10" s="89" customFormat="1" ht="16.5" thickBot="1">
      <c r="B13" s="113"/>
      <c r="C13" s="114"/>
      <c r="D13" s="115"/>
      <c r="E13" s="116"/>
      <c r="F13" s="117"/>
      <c r="G13" s="20"/>
      <c r="H13" s="118"/>
    </row>
    <row r="14" spans="2:10" s="89" customFormat="1" ht="16.5" thickTop="1">
      <c r="B14" s="119"/>
      <c r="C14" s="120"/>
      <c r="D14" s="121"/>
      <c r="E14" s="122"/>
      <c r="F14" s="123"/>
      <c r="G14" s="21" t="str">
        <f ca="1">"SKUPAJ "&amp;C1&amp;" (BREZ DDV):"</f>
        <v>SKUPAJ STRUGA (BREZ DDV):</v>
      </c>
      <c r="H14" s="124">
        <f>ROUND(SUM(H6:H12),2)</f>
        <v>0</v>
      </c>
    </row>
    <row r="16" spans="2:10" s="89" customFormat="1" ht="16.5" thickBot="1">
      <c r="B16" s="125" t="s">
        <v>0</v>
      </c>
      <c r="C16" s="126" t="s">
        <v>1</v>
      </c>
      <c r="D16" s="127" t="s">
        <v>2</v>
      </c>
      <c r="E16" s="128" t="s">
        <v>3</v>
      </c>
      <c r="F16" s="128" t="s">
        <v>4</v>
      </c>
      <c r="G16" s="22" t="s">
        <v>5</v>
      </c>
      <c r="H16" s="128" t="s">
        <v>6</v>
      </c>
    </row>
    <row r="18" spans="2:11">
      <c r="B18" s="129"/>
      <c r="C18" s="129"/>
      <c r="D18" s="129"/>
      <c r="E18" s="129"/>
      <c r="F18" s="129"/>
      <c r="G18" s="78"/>
      <c r="H18" s="129"/>
    </row>
    <row r="20" spans="2:11" s="89" customFormat="1">
      <c r="B20" s="130" t="s">
        <v>47</v>
      </c>
      <c r="C20" s="182" t="s">
        <v>97</v>
      </c>
      <c r="D20" s="182"/>
      <c r="E20" s="131"/>
      <c r="F20" s="132"/>
      <c r="G20" s="23"/>
      <c r="H20" s="133"/>
    </row>
    <row r="21" spans="2:11" s="89" customFormat="1">
      <c r="B21" s="134"/>
      <c r="C21" s="183"/>
      <c r="D21" s="183"/>
      <c r="E21" s="183"/>
      <c r="F21" s="183"/>
      <c r="G21" s="24"/>
      <c r="H21" s="135"/>
    </row>
    <row r="22" spans="2:11" s="89" customFormat="1" ht="78.75">
      <c r="B22" s="136">
        <f>+COUNT($B$21:B21)+1</f>
        <v>1</v>
      </c>
      <c r="C22" s="58"/>
      <c r="D22" s="59" t="s">
        <v>456</v>
      </c>
      <c r="E22" s="57" t="s">
        <v>52</v>
      </c>
      <c r="F22" s="57">
        <v>1</v>
      </c>
      <c r="G22" s="26"/>
      <c r="H22" s="135">
        <f>+$F22*G22</f>
        <v>0</v>
      </c>
      <c r="K22" s="87"/>
    </row>
    <row r="23" spans="2:11" s="89" customFormat="1" ht="47.25">
      <c r="B23" s="136">
        <f>+COUNT($B$21:B22)+1</f>
        <v>2</v>
      </c>
      <c r="C23" s="58"/>
      <c r="D23" s="59" t="s">
        <v>457</v>
      </c>
      <c r="E23" s="57" t="s">
        <v>52</v>
      </c>
      <c r="F23" s="57">
        <v>1</v>
      </c>
      <c r="G23" s="26"/>
      <c r="H23" s="135">
        <f t="shared" ref="H23" si="0">+$F23*G23</f>
        <v>0</v>
      </c>
      <c r="K23" s="87"/>
    </row>
    <row r="24" spans="2:11" s="89" customFormat="1" ht="15.75" customHeight="1">
      <c r="B24" s="141"/>
      <c r="C24" s="142"/>
      <c r="D24" s="143"/>
      <c r="E24" s="144"/>
      <c r="F24" s="145"/>
      <c r="G24" s="64"/>
      <c r="H24" s="146"/>
    </row>
    <row r="25" spans="2:11" s="89" customFormat="1">
      <c r="B25" s="147"/>
      <c r="C25" s="148"/>
      <c r="D25" s="148"/>
      <c r="E25" s="149"/>
      <c r="F25" s="149"/>
      <c r="G25" s="25" t="str">
        <f>C20&amp;" SKUPAJ:"</f>
        <v>PREDDELA SKUPAJ:</v>
      </c>
      <c r="H25" s="150">
        <f>SUM(H$22:H$23)</f>
        <v>0</v>
      </c>
    </row>
    <row r="26" spans="2:11" s="89" customFormat="1">
      <c r="B26" s="141"/>
      <c r="C26" s="142"/>
      <c r="D26" s="143"/>
      <c r="E26" s="144"/>
      <c r="F26" s="145"/>
      <c r="G26" s="64"/>
      <c r="H26" s="146"/>
    </row>
    <row r="27" spans="2:11" s="89" customFormat="1">
      <c r="B27" s="130" t="s">
        <v>48</v>
      </c>
      <c r="C27" s="182" t="s">
        <v>168</v>
      </c>
      <c r="D27" s="182"/>
      <c r="E27" s="131"/>
      <c r="F27" s="132"/>
      <c r="G27" s="23"/>
      <c r="H27" s="133"/>
    </row>
    <row r="28" spans="2:11" s="89" customFormat="1" ht="129" customHeight="1">
      <c r="B28" s="134"/>
      <c r="C28" s="184" t="s">
        <v>497</v>
      </c>
      <c r="D28" s="184"/>
      <c r="E28" s="184"/>
      <c r="F28" s="184"/>
      <c r="G28" s="24"/>
      <c r="H28" s="135"/>
    </row>
    <row r="29" spans="2:11" s="89" customFormat="1">
      <c r="B29" s="136">
        <f>+COUNT($B$28:B28)+1</f>
        <v>1</v>
      </c>
      <c r="C29" s="58"/>
      <c r="D29" s="59" t="s">
        <v>498</v>
      </c>
      <c r="E29" s="57" t="s">
        <v>25</v>
      </c>
      <c r="F29" s="57">
        <v>18</v>
      </c>
      <c r="G29" s="26"/>
      <c r="H29" s="135">
        <f t="shared" ref="H29:H37" si="1">+$F29*G29</f>
        <v>0</v>
      </c>
    </row>
    <row r="30" spans="2:11" s="89" customFormat="1" ht="47.25">
      <c r="B30" s="136">
        <f>+COUNT($B$28:B29)+1</f>
        <v>2</v>
      </c>
      <c r="C30" s="58"/>
      <c r="D30" s="59" t="s">
        <v>499</v>
      </c>
      <c r="E30" s="57"/>
      <c r="F30" s="57"/>
      <c r="G30" s="26"/>
      <c r="H30" s="135"/>
    </row>
    <row r="31" spans="2:11" s="89" customFormat="1">
      <c r="B31" s="136"/>
      <c r="C31" s="58"/>
      <c r="D31" s="59" t="s">
        <v>500</v>
      </c>
      <c r="E31" s="57" t="s">
        <v>25</v>
      </c>
      <c r="F31" s="57">
        <v>252</v>
      </c>
      <c r="G31" s="26"/>
      <c r="H31" s="135">
        <f t="shared" si="1"/>
        <v>0</v>
      </c>
    </row>
    <row r="32" spans="2:11" s="89" customFormat="1">
      <c r="B32" s="136"/>
      <c r="C32" s="58"/>
      <c r="D32" s="59" t="s">
        <v>501</v>
      </c>
      <c r="E32" s="57" t="s">
        <v>25</v>
      </c>
      <c r="F32" s="57">
        <v>60</v>
      </c>
      <c r="G32" s="26"/>
      <c r="H32" s="135">
        <f t="shared" si="1"/>
        <v>0</v>
      </c>
    </row>
    <row r="33" spans="2:10" s="89" customFormat="1" ht="31.5">
      <c r="B33" s="136">
        <f>+COUNT($B$28:B32)+1</f>
        <v>3</v>
      </c>
      <c r="C33" s="58"/>
      <c r="D33" s="59" t="s">
        <v>502</v>
      </c>
      <c r="E33" s="57" t="s">
        <v>25</v>
      </c>
      <c r="F33" s="57">
        <v>62</v>
      </c>
      <c r="G33" s="26"/>
      <c r="H33" s="135">
        <f t="shared" si="1"/>
        <v>0</v>
      </c>
    </row>
    <row r="34" spans="2:10" s="89" customFormat="1" ht="31.5">
      <c r="B34" s="136">
        <f>+COUNT($B$28:B33)+1</f>
        <v>4</v>
      </c>
      <c r="C34" s="58"/>
      <c r="D34" s="59" t="s">
        <v>503</v>
      </c>
      <c r="E34" s="57" t="s">
        <v>25</v>
      </c>
      <c r="F34" s="57">
        <v>30</v>
      </c>
      <c r="G34" s="26"/>
      <c r="H34" s="135">
        <f t="shared" si="1"/>
        <v>0</v>
      </c>
    </row>
    <row r="35" spans="2:10" s="89" customFormat="1" ht="47.25">
      <c r="B35" s="136">
        <f>+COUNT($B$28:B34)+1</f>
        <v>5</v>
      </c>
      <c r="C35" s="58"/>
      <c r="D35" s="59" t="s">
        <v>504</v>
      </c>
      <c r="E35" s="57" t="s">
        <v>25</v>
      </c>
      <c r="F35" s="57">
        <v>25</v>
      </c>
      <c r="G35" s="26"/>
      <c r="H35" s="135">
        <f t="shared" si="1"/>
        <v>0</v>
      </c>
    </row>
    <row r="36" spans="2:10" s="89" customFormat="1" ht="47.25">
      <c r="B36" s="136">
        <f>+COUNT($B$28:B35)+1</f>
        <v>6</v>
      </c>
      <c r="C36" s="58"/>
      <c r="D36" s="59" t="s">
        <v>505</v>
      </c>
      <c r="E36" s="57" t="s">
        <v>24</v>
      </c>
      <c r="F36" s="57">
        <v>357</v>
      </c>
      <c r="G36" s="26"/>
      <c r="H36" s="135">
        <f t="shared" si="1"/>
        <v>0</v>
      </c>
    </row>
    <row r="37" spans="2:10" s="89" customFormat="1" ht="31.5">
      <c r="B37" s="136">
        <f>+COUNT($B$28:B36)+1</f>
        <v>7</v>
      </c>
      <c r="C37" s="58"/>
      <c r="D37" s="59" t="s">
        <v>506</v>
      </c>
      <c r="E37" s="57" t="s">
        <v>25</v>
      </c>
      <c r="F37" s="57">
        <v>312</v>
      </c>
      <c r="G37" s="26"/>
      <c r="H37" s="135">
        <f t="shared" si="1"/>
        <v>0</v>
      </c>
    </row>
    <row r="38" spans="2:10" s="89" customFormat="1" ht="15.75" customHeight="1">
      <c r="B38" s="141"/>
      <c r="C38" s="142"/>
      <c r="D38" s="143"/>
      <c r="E38" s="144"/>
      <c r="F38" s="145"/>
      <c r="G38" s="64"/>
      <c r="H38" s="146"/>
    </row>
    <row r="39" spans="2:10" s="89" customFormat="1" ht="16.5" thickBot="1">
      <c r="B39" s="147"/>
      <c r="C39" s="148"/>
      <c r="D39" s="148"/>
      <c r="E39" s="149"/>
      <c r="F39" s="149"/>
      <c r="G39" s="25" t="str">
        <f>C27&amp;" SKUPAJ:"</f>
        <v>ZEMELJSKA DELA IN TEMELJENJE SKUPAJ:</v>
      </c>
      <c r="H39" s="150">
        <f>SUM(H$29:H$37)</f>
        <v>0</v>
      </c>
    </row>
    <row r="40" spans="2:10" s="89" customFormat="1">
      <c r="B40" s="152"/>
      <c r="C40" s="142"/>
      <c r="D40" s="153"/>
      <c r="E40" s="154"/>
      <c r="F40" s="145"/>
      <c r="G40" s="64"/>
      <c r="H40" s="146"/>
      <c r="J40" s="90"/>
    </row>
    <row r="41" spans="2:10" s="89" customFormat="1">
      <c r="B41" s="130" t="s">
        <v>45</v>
      </c>
      <c r="C41" s="182" t="s">
        <v>455</v>
      </c>
      <c r="D41" s="182"/>
      <c r="E41" s="131"/>
      <c r="F41" s="132"/>
      <c r="G41" s="23"/>
      <c r="H41" s="133"/>
      <c r="J41" s="90"/>
    </row>
    <row r="42" spans="2:10" s="89" customFormat="1">
      <c r="B42" s="134"/>
      <c r="C42" s="183"/>
      <c r="D42" s="183"/>
      <c r="E42" s="183"/>
      <c r="F42" s="183"/>
      <c r="G42" s="24"/>
      <c r="H42" s="135"/>
    </row>
    <row r="43" spans="2:10" s="89" customFormat="1" ht="31.5">
      <c r="B43" s="136">
        <f>+COUNT($B42:B$42)+1</f>
        <v>1</v>
      </c>
      <c r="C43" s="58"/>
      <c r="D43" s="59" t="s">
        <v>459</v>
      </c>
      <c r="E43" s="57"/>
      <c r="F43" s="57"/>
      <c r="G43" s="26"/>
      <c r="H43" s="135"/>
      <c r="J43" s="90"/>
    </row>
    <row r="44" spans="2:10" s="89" customFormat="1">
      <c r="B44" s="136"/>
      <c r="C44" s="58"/>
      <c r="D44" s="59" t="s">
        <v>1013</v>
      </c>
      <c r="E44" s="57" t="s">
        <v>25</v>
      </c>
      <c r="F44" s="57">
        <v>32</v>
      </c>
      <c r="G44" s="26"/>
      <c r="H44" s="135">
        <f t="shared" ref="H44:H47" si="2">+$F44*G44</f>
        <v>0</v>
      </c>
      <c r="J44" s="90"/>
    </row>
    <row r="45" spans="2:10" s="89" customFormat="1">
      <c r="B45" s="136"/>
      <c r="C45" s="58"/>
      <c r="D45" s="59" t="s">
        <v>460</v>
      </c>
      <c r="E45" s="57" t="s">
        <v>25</v>
      </c>
      <c r="F45" s="57">
        <v>36</v>
      </c>
      <c r="G45" s="26"/>
      <c r="H45" s="135">
        <f t="shared" ref="H45" si="3">+$F45*G45</f>
        <v>0</v>
      </c>
      <c r="J45" s="90"/>
    </row>
    <row r="46" spans="2:10" s="89" customFormat="1" ht="141.75">
      <c r="B46" s="136">
        <f>+COUNT($B$42:B45)+1</f>
        <v>2</v>
      </c>
      <c r="C46" s="58"/>
      <c r="D46" s="59" t="s">
        <v>507</v>
      </c>
      <c r="E46" s="57" t="s">
        <v>508</v>
      </c>
      <c r="F46" s="57">
        <v>2</v>
      </c>
      <c r="G46" s="26"/>
      <c r="H46" s="135">
        <f t="shared" si="2"/>
        <v>0</v>
      </c>
      <c r="J46" s="90"/>
    </row>
    <row r="47" spans="2:10" s="89" customFormat="1" ht="126">
      <c r="B47" s="136">
        <f>+COUNT($B$42:B46)+1</f>
        <v>3</v>
      </c>
      <c r="C47" s="58"/>
      <c r="D47" s="59" t="s">
        <v>509</v>
      </c>
      <c r="E47" s="57" t="s">
        <v>508</v>
      </c>
      <c r="F47" s="57">
        <v>4</v>
      </c>
      <c r="G47" s="26"/>
      <c r="H47" s="135">
        <f t="shared" si="2"/>
        <v>0</v>
      </c>
      <c r="J47" s="90"/>
    </row>
    <row r="48" spans="2:10" s="89" customFormat="1" ht="15.75" customHeight="1">
      <c r="B48" s="141"/>
      <c r="C48" s="142"/>
      <c r="D48" s="143"/>
      <c r="E48" s="144"/>
      <c r="F48" s="145"/>
      <c r="G48" s="64"/>
      <c r="H48" s="146"/>
    </row>
    <row r="49" spans="2:10" s="89" customFormat="1" ht="16.5" thickBot="1">
      <c r="B49" s="147"/>
      <c r="C49" s="148"/>
      <c r="D49" s="148"/>
      <c r="E49" s="149"/>
      <c r="F49" s="149"/>
      <c r="G49" s="25" t="str">
        <f>C41&amp;" SKUPAJ:"</f>
        <v>RAZNA DELA SKUPAJ:</v>
      </c>
      <c r="H49" s="150">
        <f>SUM(H$43:H$47)</f>
        <v>0</v>
      </c>
    </row>
    <row r="51" spans="2:10" s="89" customFormat="1">
      <c r="B51" s="130" t="s">
        <v>69</v>
      </c>
      <c r="C51" s="182" t="s">
        <v>8</v>
      </c>
      <c r="D51" s="182"/>
      <c r="E51" s="131"/>
      <c r="F51" s="132"/>
      <c r="G51" s="23"/>
      <c r="H51" s="133"/>
      <c r="J51" s="90"/>
    </row>
    <row r="52" spans="2:10" s="89" customFormat="1">
      <c r="B52" s="134"/>
      <c r="C52" s="183"/>
      <c r="D52" s="183"/>
      <c r="E52" s="183"/>
      <c r="F52" s="183"/>
      <c r="G52" s="24"/>
      <c r="H52" s="135"/>
    </row>
    <row r="53" spans="2:10" s="89" customFormat="1">
      <c r="B53" s="136">
        <f>+COUNT($B$52:B52)+1</f>
        <v>1</v>
      </c>
      <c r="C53" s="58" t="s">
        <v>62</v>
      </c>
      <c r="D53" s="59" t="s">
        <v>70</v>
      </c>
      <c r="E53" s="57" t="s">
        <v>71</v>
      </c>
      <c r="F53" s="57">
        <v>32</v>
      </c>
      <c r="G53" s="26"/>
      <c r="H53" s="135">
        <f t="shared" ref="H53:H54" si="4">+$F53*G53</f>
        <v>0</v>
      </c>
      <c r="J53" s="90"/>
    </row>
    <row r="54" spans="2:10" s="89" customFormat="1" ht="31.5">
      <c r="B54" s="136">
        <f>+COUNT($B$52:B53)+1</f>
        <v>2</v>
      </c>
      <c r="C54" s="58" t="s">
        <v>117</v>
      </c>
      <c r="D54" s="59" t="s">
        <v>463</v>
      </c>
      <c r="E54" s="57" t="s">
        <v>23</v>
      </c>
      <c r="F54" s="57">
        <v>1</v>
      </c>
      <c r="G54" s="26"/>
      <c r="H54" s="135">
        <f t="shared" si="4"/>
        <v>0</v>
      </c>
      <c r="J54" s="90"/>
    </row>
    <row r="55" spans="2:10" s="89" customFormat="1" ht="15.75" customHeight="1">
      <c r="B55" s="141"/>
      <c r="C55" s="142"/>
      <c r="D55" s="143"/>
      <c r="E55" s="144"/>
      <c r="F55" s="145"/>
      <c r="G55" s="64"/>
      <c r="H55" s="146"/>
    </row>
    <row r="56" spans="2:10" s="89" customFormat="1" ht="16.5" thickBot="1">
      <c r="B56" s="147"/>
      <c r="C56" s="148"/>
      <c r="D56" s="148"/>
      <c r="E56" s="149"/>
      <c r="F56" s="149"/>
      <c r="G56" s="25" t="str">
        <f>C51&amp;" SKUPAJ:"</f>
        <v>TUJE STORITVE SKUPAJ:</v>
      </c>
      <c r="H56" s="150">
        <f>SUM(H$53:H$54)</f>
        <v>0</v>
      </c>
    </row>
  </sheetData>
  <sheetProtection algorithmName="SHA-512" hashValue="4i8bJ9HgNRctAjvGDsuM3cWad0IUZYAu9exQYqcKmCiQC6AZc1iJUiLi4orxpThzNJ3QSSuLGcwTdB5EslDWUg==" saltValue="U2bh84VkEM1bhdypm7RBeA==" spinCount="100000" sheet="1" objects="1" scenarios="1"/>
  <mergeCells count="8">
    <mergeCell ref="C20:D20"/>
    <mergeCell ref="C21:F21"/>
    <mergeCell ref="C27:D27"/>
    <mergeCell ref="C52:F52"/>
    <mergeCell ref="C51:D51"/>
    <mergeCell ref="C41:D41"/>
    <mergeCell ref="C42:F42"/>
    <mergeCell ref="C28:F28"/>
  </mergeCells>
  <pageMargins left="0.70866141732283472" right="0.70866141732283472" top="0.74803149606299213" bottom="0.74803149606299213" header="0.31496062992125984" footer="0.31496062992125984"/>
  <pageSetup paperSize="9" scale="68" orientation="portrait" r:id="rId1"/>
  <headerFooter>
    <oddHeader>&amp;C&amp;"-,Ležeče"Rekonstrukcija ceste R1-212/1119 Bloška Polica - Sodražica
od km 13,540 do km 15,352 skozi Žimarice&amp;R&amp;"-,Ležeče"RAZPIS 2020</oddHeader>
    <oddFooter>Stran &amp;P od &amp;N</oddFooter>
  </headerFooter>
  <rowBreaks count="1" manualBreakCount="1">
    <brk id="39" min="1" max="7" man="1"/>
  </rowBreaks>
  <colBreaks count="1" manualBreakCount="1">
    <brk id="8"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929E6-C29C-4736-88E3-C5821D05155A}">
  <sheetPr>
    <tabColor rgb="FF00339C"/>
  </sheetPr>
  <dimension ref="B1:K126"/>
  <sheetViews>
    <sheetView view="pageBreakPreview" topLeftCell="A55" zoomScaleNormal="100" zoomScaleSheetLayoutView="100" workbookViewId="0">
      <selection activeCell="D58" sqref="D58"/>
    </sheetView>
  </sheetViews>
  <sheetFormatPr defaultColWidth="9.140625" defaultRowHeight="15.75"/>
  <cols>
    <col min="1" max="1" width="9.140625" style="90"/>
    <col min="2" max="3" width="10.7109375" style="92" customWidth="1"/>
    <col min="4" max="4" width="47.7109375" style="86" customWidth="1"/>
    <col min="5" max="5" width="14.7109375" style="87" customWidth="1"/>
    <col min="6" max="6" width="12.7109375" style="87" customWidth="1"/>
    <col min="7" max="7" width="15.7109375" style="18" customWidth="1"/>
    <col min="8" max="8" width="15.7109375" style="88" customWidth="1"/>
    <col min="9" max="9" width="11.5703125" style="89" bestFit="1" customWidth="1"/>
    <col min="10" max="10" width="10.140625" style="90" bestFit="1" customWidth="1"/>
    <col min="11" max="16384" width="9.140625" style="90"/>
  </cols>
  <sheetData>
    <row r="1" spans="2:10">
      <c r="B1" s="84" t="s">
        <v>592</v>
      </c>
      <c r="C1" s="85" t="str">
        <f ca="1">MID(CELL("filename",A1),FIND("]",CELL("filename",A1))+1,255)</f>
        <v>RAZSVETLJAVA</v>
      </c>
    </row>
    <row r="3" spans="2:10">
      <c r="B3" s="91" t="s">
        <v>14</v>
      </c>
    </row>
    <row r="4" spans="2:10">
      <c r="B4" s="93" t="str">
        <f ca="1">"REKAPITULACIJA "&amp;C1</f>
        <v>REKAPITULACIJA RAZSVETLJAVA</v>
      </c>
      <c r="C4" s="94"/>
      <c r="D4" s="94"/>
      <c r="E4" s="95"/>
      <c r="F4" s="95"/>
      <c r="G4" s="19"/>
      <c r="H4" s="57"/>
      <c r="I4" s="96"/>
    </row>
    <row r="5" spans="2:10">
      <c r="B5" s="97"/>
      <c r="C5" s="98"/>
      <c r="D5" s="99"/>
      <c r="H5" s="100"/>
      <c r="I5" s="101"/>
      <c r="J5" s="102"/>
    </row>
    <row r="6" spans="2:10">
      <c r="B6" s="103" t="s">
        <v>47</v>
      </c>
      <c r="D6" s="104" t="str">
        <f>VLOOKUP(B6,$B$20:$H$9883,2,FALSE)</f>
        <v>PRIPRAVLJALNA DELA</v>
      </c>
      <c r="E6" s="105"/>
      <c r="F6" s="88"/>
      <c r="H6" s="106">
        <f>VLOOKUP($D6&amp;" SKUPAJ:",$G$20:H$9883,2,FALSE)</f>
        <v>0</v>
      </c>
      <c r="I6" s="107"/>
      <c r="J6" s="108"/>
    </row>
    <row r="7" spans="2:10">
      <c r="B7" s="103"/>
      <c r="D7" s="104"/>
      <c r="E7" s="105"/>
      <c r="F7" s="88"/>
      <c r="H7" s="106"/>
      <c r="I7" s="109"/>
      <c r="J7" s="110"/>
    </row>
    <row r="8" spans="2:10">
      <c r="B8" s="103" t="s">
        <v>48</v>
      </c>
      <c r="D8" s="104" t="str">
        <f>VLOOKUP(B8,$B$20:$H$9883,2,FALSE)</f>
        <v>GRADBENA DELA</v>
      </c>
      <c r="E8" s="105"/>
      <c r="F8" s="88"/>
      <c r="H8" s="106">
        <f>VLOOKUP($D8&amp;" SKUPAJ:",$G$20:H$9883,2,FALSE)</f>
        <v>0</v>
      </c>
      <c r="I8" s="111"/>
      <c r="J8" s="112"/>
    </row>
    <row r="9" spans="2:10">
      <c r="B9" s="103"/>
      <c r="D9" s="104"/>
      <c r="E9" s="105"/>
      <c r="F9" s="88"/>
      <c r="H9" s="106"/>
      <c r="I9" s="96"/>
    </row>
    <row r="10" spans="2:10">
      <c r="B10" s="103" t="s">
        <v>45</v>
      </c>
      <c r="D10" s="104" t="str">
        <f>VLOOKUP(B10,$B$20:$H$9883,2,FALSE)</f>
        <v>JAKI TOK</v>
      </c>
      <c r="E10" s="105"/>
      <c r="F10" s="88"/>
      <c r="H10" s="106">
        <f>VLOOKUP($D10&amp;" SKUPAJ:",$G$20:H$9883,2,FALSE)</f>
        <v>0</v>
      </c>
    </row>
    <row r="11" spans="2:10">
      <c r="B11" s="103"/>
      <c r="D11" s="104"/>
      <c r="E11" s="105"/>
      <c r="F11" s="88"/>
      <c r="H11" s="106"/>
    </row>
    <row r="12" spans="2:10">
      <c r="B12" s="103" t="s">
        <v>49</v>
      </c>
      <c r="D12" s="104" t="str">
        <f>VLOOKUP(B12,$B$20:$H$9883,2,FALSE)</f>
        <v>RAZDELILCI</v>
      </c>
      <c r="E12" s="105"/>
      <c r="F12" s="88"/>
      <c r="H12" s="106">
        <f>VLOOKUP($D12&amp;" SKUPAJ:",$G$20:H$9883,2,FALSE)</f>
        <v>0</v>
      </c>
    </row>
    <row r="13" spans="2:10">
      <c r="B13" s="103"/>
      <c r="D13" s="104"/>
      <c r="E13" s="105"/>
      <c r="F13" s="88"/>
      <c r="H13" s="106"/>
    </row>
    <row r="14" spans="2:10">
      <c r="B14" s="103" t="s">
        <v>53</v>
      </c>
      <c r="D14" s="104" t="str">
        <f>VLOOKUP(B14,$B$20:$H$9883,2,FALSE)</f>
        <v>TRANSPORT</v>
      </c>
      <c r="E14" s="105"/>
      <c r="F14" s="88"/>
      <c r="H14" s="106">
        <f>VLOOKUP($D14&amp;" SKUPAJ:",$G$20:H$9883,2,FALSE)</f>
        <v>0</v>
      </c>
      <c r="I14" s="111"/>
      <c r="J14" s="112"/>
    </row>
    <row r="15" spans="2:10">
      <c r="B15" s="103"/>
      <c r="D15" s="104"/>
      <c r="E15" s="105"/>
      <c r="F15" s="88"/>
      <c r="H15" s="106"/>
      <c r="I15" s="96"/>
    </row>
    <row r="16" spans="2:10">
      <c r="B16" s="103" t="s">
        <v>68</v>
      </c>
      <c r="D16" s="104" t="str">
        <f>VLOOKUP(B16,$B$20:$H$9883,2,FALSE)</f>
        <v>ZAKLJUČNA DELA</v>
      </c>
      <c r="E16" s="105"/>
      <c r="F16" s="88"/>
      <c r="H16" s="106">
        <f>VLOOKUP($D16&amp;" SKUPAJ:",$G$20:H$9883,2,FALSE)</f>
        <v>0</v>
      </c>
    </row>
    <row r="17" spans="2:11" s="89" customFormat="1" ht="16.5" thickBot="1">
      <c r="B17" s="113"/>
      <c r="C17" s="114"/>
      <c r="D17" s="115"/>
      <c r="E17" s="116"/>
      <c r="F17" s="117"/>
      <c r="G17" s="20"/>
      <c r="H17" s="118"/>
    </row>
    <row r="18" spans="2:11" s="89" customFormat="1" ht="16.5" thickTop="1">
      <c r="B18" s="119"/>
      <c r="C18" s="120"/>
      <c r="D18" s="121"/>
      <c r="E18" s="122"/>
      <c r="F18" s="123"/>
      <c r="G18" s="21" t="str">
        <f ca="1">"SKUPAJ "&amp;C1&amp;" (BREZ DDV):"</f>
        <v>SKUPAJ RAZSVETLJAVA (BREZ DDV):</v>
      </c>
      <c r="H18" s="124">
        <f>ROUND(SUM(H6:H16),2)</f>
        <v>0</v>
      </c>
    </row>
    <row r="20" spans="2:11" s="89" customFormat="1" ht="16.5" thickBot="1">
      <c r="B20" s="125" t="s">
        <v>0</v>
      </c>
      <c r="C20" s="126" t="s">
        <v>1</v>
      </c>
      <c r="D20" s="127" t="s">
        <v>2</v>
      </c>
      <c r="E20" s="128" t="s">
        <v>3</v>
      </c>
      <c r="F20" s="128" t="s">
        <v>4</v>
      </c>
      <c r="G20" s="22" t="s">
        <v>5</v>
      </c>
      <c r="H20" s="128" t="s">
        <v>6</v>
      </c>
    </row>
    <row r="22" spans="2:11" ht="36" customHeight="1">
      <c r="B22" s="129"/>
      <c r="C22" s="185" t="s">
        <v>1021</v>
      </c>
      <c r="D22" s="185"/>
      <c r="E22" s="185"/>
      <c r="F22" s="185"/>
      <c r="G22" s="78"/>
      <c r="H22" s="129"/>
    </row>
    <row r="24" spans="2:11" s="89" customFormat="1">
      <c r="B24" s="130" t="s">
        <v>47</v>
      </c>
      <c r="C24" s="182" t="s">
        <v>510</v>
      </c>
      <c r="D24" s="182"/>
      <c r="E24" s="131"/>
      <c r="F24" s="132"/>
      <c r="G24" s="23"/>
      <c r="H24" s="133"/>
    </row>
    <row r="25" spans="2:11" s="89" customFormat="1">
      <c r="B25" s="134"/>
      <c r="C25" s="183"/>
      <c r="D25" s="183"/>
      <c r="E25" s="183"/>
      <c r="F25" s="183"/>
      <c r="G25" s="24"/>
      <c r="H25" s="135"/>
    </row>
    <row r="26" spans="2:11" s="89" customFormat="1" ht="31.5">
      <c r="B26" s="136">
        <f>+COUNT($B$25:B25)+1</f>
        <v>1</v>
      </c>
      <c r="C26" s="58"/>
      <c r="D26" s="59" t="s">
        <v>511</v>
      </c>
      <c r="E26" s="57" t="s">
        <v>50</v>
      </c>
      <c r="F26" s="57">
        <v>1680</v>
      </c>
      <c r="G26" s="26"/>
      <c r="H26" s="135">
        <f>+$F26*G26</f>
        <v>0</v>
      </c>
      <c r="K26" s="87"/>
    </row>
    <row r="27" spans="2:11" s="89" customFormat="1" ht="31.5">
      <c r="B27" s="136">
        <f>+COUNT($B$25:B26)+1</f>
        <v>2</v>
      </c>
      <c r="C27" s="58"/>
      <c r="D27" s="59" t="s">
        <v>512</v>
      </c>
      <c r="E27" s="57" t="s">
        <v>50</v>
      </c>
      <c r="F27" s="57">
        <v>1680</v>
      </c>
      <c r="G27" s="26"/>
      <c r="H27" s="135">
        <f t="shared" ref="H27:H28" si="0">+$F27*G27</f>
        <v>0</v>
      </c>
      <c r="K27" s="87"/>
    </row>
    <row r="28" spans="2:11" s="89" customFormat="1">
      <c r="B28" s="136">
        <f>+COUNT($B$25:B27)+1</f>
        <v>3</v>
      </c>
      <c r="C28" s="137"/>
      <c r="D28" s="138" t="s">
        <v>513</v>
      </c>
      <c r="E28" s="139" t="s">
        <v>71</v>
      </c>
      <c r="F28" s="139">
        <v>20</v>
      </c>
      <c r="G28" s="65"/>
      <c r="H28" s="135">
        <f t="shared" si="0"/>
        <v>0</v>
      </c>
      <c r="K28" s="87"/>
    </row>
    <row r="29" spans="2:11" s="89" customFormat="1" ht="15.75" customHeight="1">
      <c r="B29" s="141"/>
      <c r="C29" s="142"/>
      <c r="D29" s="143"/>
      <c r="E29" s="144"/>
      <c r="F29" s="145"/>
      <c r="G29" s="64"/>
      <c r="H29" s="146"/>
    </row>
    <row r="30" spans="2:11" s="89" customFormat="1">
      <c r="B30" s="147"/>
      <c r="C30" s="148"/>
      <c r="D30" s="148"/>
      <c r="E30" s="149"/>
      <c r="F30" s="149"/>
      <c r="G30" s="25" t="str">
        <f>C24&amp;" SKUPAJ:"</f>
        <v>PRIPRAVLJALNA DELA SKUPAJ:</v>
      </c>
      <c r="H30" s="150">
        <f>SUM(H$26:H$28)</f>
        <v>0</v>
      </c>
    </row>
    <row r="31" spans="2:11" s="89" customFormat="1">
      <c r="B31" s="141"/>
      <c r="C31" s="142"/>
      <c r="D31" s="143"/>
      <c r="E31" s="144"/>
      <c r="F31" s="145"/>
      <c r="G31" s="64"/>
      <c r="H31" s="146"/>
    </row>
    <row r="32" spans="2:11" s="89" customFormat="1">
      <c r="B32" s="130" t="s">
        <v>48</v>
      </c>
      <c r="C32" s="182" t="s">
        <v>340</v>
      </c>
      <c r="D32" s="182"/>
      <c r="E32" s="131"/>
      <c r="F32" s="132"/>
      <c r="G32" s="23"/>
      <c r="H32" s="133"/>
    </row>
    <row r="33" spans="2:8" s="89" customFormat="1">
      <c r="B33" s="134"/>
      <c r="C33" s="183"/>
      <c r="D33" s="183"/>
      <c r="E33" s="183"/>
      <c r="F33" s="183"/>
      <c r="G33" s="24"/>
      <c r="H33" s="135"/>
    </row>
    <row r="34" spans="2:8" s="89" customFormat="1" ht="110.25">
      <c r="B34" s="136">
        <f>+COUNT($B$33:B33)+1</f>
        <v>1</v>
      </c>
      <c r="C34" s="58"/>
      <c r="D34" s="59" t="s">
        <v>1014</v>
      </c>
      <c r="E34" s="57" t="s">
        <v>50</v>
      </c>
      <c r="F34" s="57">
        <v>1680</v>
      </c>
      <c r="G34" s="26"/>
      <c r="H34" s="135">
        <f t="shared" ref="H34" si="1">+$F34*G34</f>
        <v>0</v>
      </c>
    </row>
    <row r="35" spans="2:8" s="89" customFormat="1">
      <c r="B35" s="162"/>
      <c r="C35" s="163"/>
      <c r="D35" s="164" t="s">
        <v>514</v>
      </c>
      <c r="E35" s="165"/>
      <c r="F35" s="165"/>
      <c r="G35" s="159"/>
      <c r="H35" s="167"/>
    </row>
    <row r="36" spans="2:8" s="89" customFormat="1">
      <c r="B36" s="168"/>
      <c r="C36" s="169"/>
      <c r="D36" s="170" t="s">
        <v>515</v>
      </c>
      <c r="E36" s="171" t="s">
        <v>1015</v>
      </c>
      <c r="F36" s="171">
        <v>0.25</v>
      </c>
      <c r="G36" s="160"/>
      <c r="H36" s="173"/>
    </row>
    <row r="37" spans="2:8" s="89" customFormat="1">
      <c r="B37" s="168"/>
      <c r="C37" s="169"/>
      <c r="D37" s="170" t="s">
        <v>516</v>
      </c>
      <c r="E37" s="171" t="s">
        <v>1015</v>
      </c>
      <c r="F37" s="171">
        <v>0.06</v>
      </c>
      <c r="G37" s="160"/>
      <c r="H37" s="173"/>
    </row>
    <row r="38" spans="2:8" s="89" customFormat="1">
      <c r="B38" s="168"/>
      <c r="C38" s="169"/>
      <c r="D38" s="170" t="s">
        <v>517</v>
      </c>
      <c r="E38" s="171" t="s">
        <v>1015</v>
      </c>
      <c r="F38" s="171">
        <v>0.06</v>
      </c>
      <c r="G38" s="160"/>
      <c r="H38" s="173"/>
    </row>
    <row r="39" spans="2:8" s="89" customFormat="1">
      <c r="B39" s="168"/>
      <c r="C39" s="169"/>
      <c r="D39" s="170" t="s">
        <v>518</v>
      </c>
      <c r="E39" s="171" t="s">
        <v>1015</v>
      </c>
      <c r="F39" s="171">
        <v>0.19</v>
      </c>
      <c r="G39" s="160"/>
      <c r="H39" s="173"/>
    </row>
    <row r="40" spans="2:8" s="89" customFormat="1">
      <c r="B40" s="168"/>
      <c r="C40" s="169"/>
      <c r="D40" s="170" t="s">
        <v>519</v>
      </c>
      <c r="E40" s="171" t="s">
        <v>50</v>
      </c>
      <c r="F40" s="171">
        <v>1</v>
      </c>
      <c r="G40" s="160"/>
      <c r="H40" s="173"/>
    </row>
    <row r="41" spans="2:8" s="89" customFormat="1">
      <c r="B41" s="168"/>
      <c r="C41" s="169"/>
      <c r="D41" s="170" t="s">
        <v>520</v>
      </c>
      <c r="E41" s="171" t="s">
        <v>50</v>
      </c>
      <c r="F41" s="171">
        <v>1</v>
      </c>
      <c r="G41" s="160"/>
      <c r="H41" s="173"/>
    </row>
    <row r="42" spans="2:8" s="89" customFormat="1">
      <c r="B42" s="168"/>
      <c r="C42" s="169"/>
      <c r="D42" s="170" t="s">
        <v>521</v>
      </c>
      <c r="E42" s="171" t="s">
        <v>23</v>
      </c>
      <c r="F42" s="171">
        <v>0</v>
      </c>
      <c r="G42" s="160"/>
      <c r="H42" s="173"/>
    </row>
    <row r="43" spans="2:8" s="89" customFormat="1">
      <c r="B43" s="168"/>
      <c r="C43" s="169"/>
      <c r="D43" s="170" t="s">
        <v>522</v>
      </c>
      <c r="E43" s="171" t="s">
        <v>50</v>
      </c>
      <c r="F43" s="171">
        <v>1</v>
      </c>
      <c r="G43" s="160"/>
      <c r="H43" s="173"/>
    </row>
    <row r="44" spans="2:8" s="89" customFormat="1">
      <c r="B44" s="174"/>
      <c r="C44" s="175"/>
      <c r="D44" s="176" t="s">
        <v>523</v>
      </c>
      <c r="E44" s="177" t="s">
        <v>1015</v>
      </c>
      <c r="F44" s="177">
        <v>0.31</v>
      </c>
      <c r="G44" s="161"/>
      <c r="H44" s="179"/>
    </row>
    <row r="45" spans="2:8" s="89" customFormat="1" ht="47.25">
      <c r="B45" s="136">
        <f>+COUNT($B$33:B44)+1</f>
        <v>2</v>
      </c>
      <c r="C45" s="58"/>
      <c r="D45" s="59" t="s">
        <v>524</v>
      </c>
      <c r="E45" s="57" t="s">
        <v>50</v>
      </c>
      <c r="F45" s="57">
        <v>80</v>
      </c>
      <c r="G45" s="26"/>
      <c r="H45" s="135">
        <f t="shared" ref="H45:H49" si="2">+$F45*G45</f>
        <v>0</v>
      </c>
    </row>
    <row r="46" spans="2:8" s="89" customFormat="1" ht="63">
      <c r="B46" s="136">
        <f>+COUNT($B$33:B45)+1</f>
        <v>3</v>
      </c>
      <c r="C46" s="58"/>
      <c r="D46" s="59" t="s">
        <v>525</v>
      </c>
      <c r="E46" s="57" t="s">
        <v>50</v>
      </c>
      <c r="F46" s="57">
        <v>60</v>
      </c>
      <c r="G46" s="26"/>
      <c r="H46" s="135">
        <f t="shared" si="2"/>
        <v>0</v>
      </c>
    </row>
    <row r="47" spans="2:8" s="89" customFormat="1" ht="94.5">
      <c r="B47" s="136">
        <f>+COUNT($B$33:B46)+1</f>
        <v>4</v>
      </c>
      <c r="C47" s="58"/>
      <c r="D47" s="59" t="s">
        <v>526</v>
      </c>
      <c r="E47" s="57" t="s">
        <v>23</v>
      </c>
      <c r="F47" s="57">
        <v>34</v>
      </c>
      <c r="G47" s="26"/>
      <c r="H47" s="135">
        <f t="shared" si="2"/>
        <v>0</v>
      </c>
    </row>
    <row r="48" spans="2:8" s="89" customFormat="1" ht="78.75">
      <c r="B48" s="136">
        <f>+COUNT($B$33:B47)+1</f>
        <v>5</v>
      </c>
      <c r="C48" s="58"/>
      <c r="D48" s="59" t="s">
        <v>527</v>
      </c>
      <c r="E48" s="57" t="s">
        <v>508</v>
      </c>
      <c r="F48" s="57">
        <v>34</v>
      </c>
      <c r="G48" s="26"/>
      <c r="H48" s="135">
        <f t="shared" si="2"/>
        <v>0</v>
      </c>
    </row>
    <row r="49" spans="2:10" s="89" customFormat="1" ht="47.25">
      <c r="B49" s="136">
        <f>+COUNT($B$33:B48)+1</f>
        <v>6</v>
      </c>
      <c r="C49" s="58"/>
      <c r="D49" s="59" t="s">
        <v>528</v>
      </c>
      <c r="E49" s="57" t="s">
        <v>508</v>
      </c>
      <c r="F49" s="57">
        <v>34</v>
      </c>
      <c r="G49" s="26"/>
      <c r="H49" s="135">
        <f t="shared" si="2"/>
        <v>0</v>
      </c>
    </row>
    <row r="50" spans="2:10" s="89" customFormat="1" ht="15.75" customHeight="1">
      <c r="B50" s="141"/>
      <c r="C50" s="142"/>
      <c r="D50" s="143"/>
      <c r="E50" s="144"/>
      <c r="F50" s="145"/>
      <c r="G50" s="64"/>
      <c r="H50" s="146"/>
    </row>
    <row r="51" spans="2:10" s="89" customFormat="1" ht="16.5" thickBot="1">
      <c r="B51" s="147"/>
      <c r="C51" s="148"/>
      <c r="D51" s="148"/>
      <c r="E51" s="149"/>
      <c r="F51" s="149"/>
      <c r="G51" s="25" t="str">
        <f>C32&amp;" SKUPAJ:"</f>
        <v>GRADBENA DELA SKUPAJ:</v>
      </c>
      <c r="H51" s="150">
        <f>SUM(H$34:H$49)</f>
        <v>0</v>
      </c>
    </row>
    <row r="52" spans="2:10" s="89" customFormat="1">
      <c r="B52" s="152"/>
      <c r="C52" s="142"/>
      <c r="D52" s="153"/>
      <c r="E52" s="154"/>
      <c r="F52" s="145"/>
      <c r="G52" s="64"/>
      <c r="H52" s="146"/>
      <c r="J52" s="90"/>
    </row>
    <row r="53" spans="2:10" s="89" customFormat="1">
      <c r="B53" s="130" t="s">
        <v>45</v>
      </c>
      <c r="C53" s="182" t="s">
        <v>529</v>
      </c>
      <c r="D53" s="182"/>
      <c r="E53" s="131"/>
      <c r="F53" s="132"/>
      <c r="G53" s="23"/>
      <c r="H53" s="133"/>
      <c r="J53" s="90"/>
    </row>
    <row r="54" spans="2:10" s="89" customFormat="1">
      <c r="B54" s="134"/>
      <c r="C54" s="184"/>
      <c r="D54" s="184"/>
      <c r="E54" s="184"/>
      <c r="F54" s="184"/>
      <c r="G54" s="24"/>
      <c r="H54" s="135"/>
    </row>
    <row r="55" spans="2:10" s="89" customFormat="1">
      <c r="B55" s="134" t="s">
        <v>46</v>
      </c>
      <c r="C55" s="183" t="s">
        <v>530</v>
      </c>
      <c r="D55" s="183"/>
      <c r="E55" s="183"/>
      <c r="F55" s="183"/>
      <c r="G55" s="24"/>
      <c r="H55" s="135"/>
      <c r="J55" s="90"/>
    </row>
    <row r="56" spans="2:10" s="89" customFormat="1" ht="47.25">
      <c r="B56" s="136">
        <f>+COUNT($B$55:B55)+1</f>
        <v>1</v>
      </c>
      <c r="C56" s="58"/>
      <c r="D56" s="59" t="s">
        <v>1420</v>
      </c>
      <c r="E56" s="57" t="s">
        <v>508</v>
      </c>
      <c r="F56" s="57">
        <v>30</v>
      </c>
      <c r="G56" s="26"/>
      <c r="H56" s="135">
        <f t="shared" ref="H56:H87" si="3">+$F56*G56</f>
        <v>0</v>
      </c>
      <c r="J56" s="90"/>
    </row>
    <row r="57" spans="2:10" s="89" customFormat="1" ht="47.25">
      <c r="B57" s="136">
        <f>+COUNT($B$55:B56)+1</f>
        <v>2</v>
      </c>
      <c r="C57" s="58"/>
      <c r="D57" s="59" t="s">
        <v>1421</v>
      </c>
      <c r="E57" s="57" t="s">
        <v>508</v>
      </c>
      <c r="F57" s="57">
        <v>6</v>
      </c>
      <c r="G57" s="26"/>
      <c r="H57" s="135">
        <f t="shared" si="3"/>
        <v>0</v>
      </c>
      <c r="J57" s="90"/>
    </row>
    <row r="58" spans="2:10" s="89" customFormat="1" ht="47.25">
      <c r="B58" s="136">
        <f>+COUNT($B$55:B57)+1</f>
        <v>3</v>
      </c>
      <c r="C58" s="58"/>
      <c r="D58" s="59" t="s">
        <v>531</v>
      </c>
      <c r="E58" s="57" t="s">
        <v>508</v>
      </c>
      <c r="F58" s="57">
        <v>4</v>
      </c>
      <c r="G58" s="26"/>
      <c r="H58" s="135">
        <f t="shared" si="3"/>
        <v>0</v>
      </c>
      <c r="J58" s="90"/>
    </row>
    <row r="59" spans="2:10" s="89" customFormat="1">
      <c r="B59" s="134" t="s">
        <v>55</v>
      </c>
      <c r="C59" s="183" t="s">
        <v>532</v>
      </c>
      <c r="D59" s="183"/>
      <c r="E59" s="183"/>
      <c r="F59" s="183"/>
      <c r="G59" s="24"/>
      <c r="H59" s="135"/>
      <c r="J59" s="90"/>
    </row>
    <row r="60" spans="2:10" s="89" customFormat="1" ht="94.5">
      <c r="B60" s="136">
        <f>+COUNT($B$55:B59)+1</f>
        <v>4</v>
      </c>
      <c r="C60" s="58"/>
      <c r="D60" s="59" t="s">
        <v>1413</v>
      </c>
      <c r="E60" s="57" t="s">
        <v>508</v>
      </c>
      <c r="F60" s="57">
        <v>34</v>
      </c>
      <c r="G60" s="26"/>
      <c r="H60" s="135">
        <f t="shared" si="3"/>
        <v>0</v>
      </c>
      <c r="J60" s="90"/>
    </row>
    <row r="61" spans="2:10" s="89" customFormat="1" ht="63">
      <c r="B61" s="136">
        <f>+COUNT($B$55:B60)+1</f>
        <v>5</v>
      </c>
      <c r="C61" s="58"/>
      <c r="D61" s="59" t="s">
        <v>1414</v>
      </c>
      <c r="E61" s="57" t="s">
        <v>508</v>
      </c>
      <c r="F61" s="57">
        <v>2</v>
      </c>
      <c r="G61" s="26"/>
      <c r="H61" s="135">
        <f t="shared" si="3"/>
        <v>0</v>
      </c>
      <c r="J61" s="90"/>
    </row>
    <row r="62" spans="2:10" s="89" customFormat="1">
      <c r="B62" s="162"/>
      <c r="C62" s="163"/>
      <c r="D62" s="164" t="s">
        <v>533</v>
      </c>
      <c r="E62" s="166"/>
      <c r="F62" s="166"/>
      <c r="G62" s="159"/>
      <c r="H62" s="167"/>
      <c r="J62" s="90"/>
    </row>
    <row r="63" spans="2:10" s="89" customFormat="1">
      <c r="B63" s="168"/>
      <c r="C63" s="169"/>
      <c r="D63" s="170" t="s">
        <v>1415</v>
      </c>
      <c r="E63" s="172"/>
      <c r="F63" s="172"/>
      <c r="G63" s="160"/>
      <c r="H63" s="173"/>
      <c r="J63" s="90"/>
    </row>
    <row r="64" spans="2:10" s="89" customFormat="1" ht="31.5">
      <c r="B64" s="168"/>
      <c r="C64" s="169"/>
      <c r="D64" s="170" t="s">
        <v>1416</v>
      </c>
      <c r="E64" s="172"/>
      <c r="F64" s="172"/>
      <c r="G64" s="160"/>
      <c r="H64" s="173"/>
      <c r="J64" s="90"/>
    </row>
    <row r="65" spans="2:10" s="89" customFormat="1">
      <c r="B65" s="168"/>
      <c r="C65" s="169"/>
      <c r="D65" s="170" t="s">
        <v>1417</v>
      </c>
      <c r="E65" s="172"/>
      <c r="F65" s="172"/>
      <c r="G65" s="160"/>
      <c r="H65" s="173"/>
      <c r="J65" s="90"/>
    </row>
    <row r="66" spans="2:10" s="89" customFormat="1" ht="31.5">
      <c r="B66" s="174"/>
      <c r="C66" s="175"/>
      <c r="D66" s="176" t="s">
        <v>1418</v>
      </c>
      <c r="E66" s="178"/>
      <c r="F66" s="178"/>
      <c r="G66" s="161"/>
      <c r="H66" s="179"/>
      <c r="J66" s="90"/>
    </row>
    <row r="67" spans="2:10" s="89" customFormat="1" ht="31.5">
      <c r="B67" s="136">
        <f>+COUNT($B$55:B66)+1</f>
        <v>6</v>
      </c>
      <c r="C67" s="58"/>
      <c r="D67" s="59" t="s">
        <v>534</v>
      </c>
      <c r="E67" s="57" t="s">
        <v>508</v>
      </c>
      <c r="F67" s="57">
        <v>2</v>
      </c>
      <c r="G67" s="26"/>
      <c r="H67" s="135">
        <f t="shared" si="3"/>
        <v>0</v>
      </c>
    </row>
    <row r="68" spans="2:10" s="89" customFormat="1" ht="31.5">
      <c r="B68" s="136">
        <f>+COUNT($B$55:B67)+1</f>
        <v>7</v>
      </c>
      <c r="C68" s="58"/>
      <c r="D68" s="59" t="s">
        <v>535</v>
      </c>
      <c r="E68" s="57" t="s">
        <v>508</v>
      </c>
      <c r="F68" s="57">
        <v>2</v>
      </c>
      <c r="G68" s="26"/>
      <c r="H68" s="135">
        <f t="shared" si="3"/>
        <v>0</v>
      </c>
    </row>
    <row r="69" spans="2:10" s="89" customFormat="1" ht="47.25">
      <c r="B69" s="136">
        <f>+COUNT($B$55:B68)+1</f>
        <v>8</v>
      </c>
      <c r="C69" s="58"/>
      <c r="D69" s="59" t="s">
        <v>536</v>
      </c>
      <c r="E69" s="57" t="s">
        <v>508</v>
      </c>
      <c r="F69" s="57">
        <v>36</v>
      </c>
      <c r="G69" s="26"/>
      <c r="H69" s="135">
        <f t="shared" si="3"/>
        <v>0</v>
      </c>
    </row>
    <row r="70" spans="2:10" s="89" customFormat="1" ht="31.5">
      <c r="B70" s="136">
        <f>+COUNT($B$55:B69)+1</f>
        <v>9</v>
      </c>
      <c r="C70" s="58"/>
      <c r="D70" s="59" t="s">
        <v>537</v>
      </c>
      <c r="E70" s="57" t="s">
        <v>508</v>
      </c>
      <c r="F70" s="57">
        <v>36</v>
      </c>
      <c r="G70" s="26"/>
      <c r="H70" s="135">
        <f t="shared" si="3"/>
        <v>0</v>
      </c>
    </row>
    <row r="71" spans="2:10" s="89" customFormat="1" ht="31.5">
      <c r="B71" s="136">
        <f>+COUNT($B$55:B70)+1</f>
        <v>10</v>
      </c>
      <c r="C71" s="58"/>
      <c r="D71" s="59" t="s">
        <v>538</v>
      </c>
      <c r="E71" s="57" t="s">
        <v>508</v>
      </c>
      <c r="F71" s="57">
        <v>36</v>
      </c>
      <c r="G71" s="26"/>
      <c r="H71" s="135">
        <f t="shared" si="3"/>
        <v>0</v>
      </c>
    </row>
    <row r="72" spans="2:10" s="89" customFormat="1" ht="31.5">
      <c r="B72" s="136">
        <f>+COUNT($B$55:B71)+1</f>
        <v>11</v>
      </c>
      <c r="C72" s="58"/>
      <c r="D72" s="59" t="s">
        <v>539</v>
      </c>
      <c r="E72" s="57" t="s">
        <v>508</v>
      </c>
      <c r="F72" s="57">
        <v>36</v>
      </c>
      <c r="G72" s="26"/>
      <c r="H72" s="135">
        <f t="shared" si="3"/>
        <v>0</v>
      </c>
    </row>
    <row r="73" spans="2:10" s="89" customFormat="1" ht="47.25">
      <c r="B73" s="136">
        <f>+COUNT($B$55:B72)+1</f>
        <v>12</v>
      </c>
      <c r="C73" s="58"/>
      <c r="D73" s="59" t="s">
        <v>540</v>
      </c>
      <c r="E73" s="57" t="s">
        <v>508</v>
      </c>
      <c r="F73" s="57">
        <v>36</v>
      </c>
      <c r="G73" s="26"/>
      <c r="H73" s="135">
        <f t="shared" si="3"/>
        <v>0</v>
      </c>
    </row>
    <row r="74" spans="2:10" s="89" customFormat="1" ht="47.25">
      <c r="B74" s="136">
        <f>+COUNT($B$55:B73)+1</f>
        <v>13</v>
      </c>
      <c r="C74" s="58"/>
      <c r="D74" s="59" t="s">
        <v>541</v>
      </c>
      <c r="E74" s="57" t="s">
        <v>508</v>
      </c>
      <c r="F74" s="57">
        <v>19</v>
      </c>
      <c r="G74" s="26"/>
      <c r="H74" s="135">
        <f t="shared" si="3"/>
        <v>0</v>
      </c>
    </row>
    <row r="75" spans="2:10" s="89" customFormat="1" ht="63">
      <c r="B75" s="136">
        <f>+COUNT($B$55:B74)+1</f>
        <v>14</v>
      </c>
      <c r="C75" s="58"/>
      <c r="D75" s="59" t="s">
        <v>542</v>
      </c>
      <c r="E75" s="57" t="s">
        <v>508</v>
      </c>
      <c r="F75" s="57">
        <v>4</v>
      </c>
      <c r="G75" s="26"/>
      <c r="H75" s="135">
        <f t="shared" si="3"/>
        <v>0</v>
      </c>
    </row>
    <row r="76" spans="2:10" s="89" customFormat="1" ht="47.25">
      <c r="B76" s="136">
        <f>+COUNT($B$55:B75)+1</f>
        <v>15</v>
      </c>
      <c r="C76" s="58"/>
      <c r="D76" s="59" t="s">
        <v>543</v>
      </c>
      <c r="E76" s="57" t="s">
        <v>508</v>
      </c>
      <c r="F76" s="57">
        <v>4</v>
      </c>
      <c r="G76" s="26"/>
      <c r="H76" s="135">
        <f t="shared" si="3"/>
        <v>0</v>
      </c>
    </row>
    <row r="77" spans="2:10" s="89" customFormat="1">
      <c r="B77" s="134" t="s">
        <v>1016</v>
      </c>
      <c r="C77" s="183" t="s">
        <v>544</v>
      </c>
      <c r="D77" s="183"/>
      <c r="E77" s="183"/>
      <c r="F77" s="183"/>
      <c r="G77" s="24"/>
      <c r="H77" s="135"/>
      <c r="J77" s="90"/>
    </row>
    <row r="78" spans="2:10" s="89" customFormat="1" ht="47.25">
      <c r="B78" s="136">
        <f>+COUNT($B$55:B77)+1</f>
        <v>16</v>
      </c>
      <c r="C78" s="58"/>
      <c r="D78" s="59" t="s">
        <v>1017</v>
      </c>
      <c r="E78" s="57" t="s">
        <v>50</v>
      </c>
      <c r="F78" s="57">
        <v>1680</v>
      </c>
      <c r="G78" s="26"/>
      <c r="H78" s="135">
        <f t="shared" si="3"/>
        <v>0</v>
      </c>
      <c r="J78" s="90"/>
    </row>
    <row r="79" spans="2:10" s="89" customFormat="1" ht="31.5">
      <c r="B79" s="136">
        <f>+COUNT($B$55:B78)+1</f>
        <v>17</v>
      </c>
      <c r="C79" s="58"/>
      <c r="D79" s="59" t="s">
        <v>545</v>
      </c>
      <c r="E79" s="57" t="s">
        <v>50</v>
      </c>
      <c r="F79" s="57">
        <v>1680</v>
      </c>
      <c r="G79" s="26"/>
      <c r="H79" s="135">
        <f t="shared" si="3"/>
        <v>0</v>
      </c>
    </row>
    <row r="80" spans="2:10" s="89" customFormat="1">
      <c r="B80" s="136">
        <f>+COUNT($B$55:B79)+1</f>
        <v>18</v>
      </c>
      <c r="C80" s="58"/>
      <c r="D80" s="59" t="s">
        <v>546</v>
      </c>
      <c r="E80" s="57"/>
      <c r="F80" s="57"/>
      <c r="G80" s="26"/>
      <c r="H80" s="135"/>
    </row>
    <row r="81" spans="2:10" s="89" customFormat="1">
      <c r="B81" s="136"/>
      <c r="C81" s="58"/>
      <c r="D81" s="59" t="s">
        <v>547</v>
      </c>
      <c r="E81" s="57" t="s">
        <v>508</v>
      </c>
      <c r="F81" s="57">
        <v>1</v>
      </c>
      <c r="G81" s="26"/>
      <c r="H81" s="135">
        <f t="shared" si="3"/>
        <v>0</v>
      </c>
    </row>
    <row r="82" spans="2:10" s="89" customFormat="1">
      <c r="B82" s="136"/>
      <c r="C82" s="58"/>
      <c r="D82" s="59" t="s">
        <v>548</v>
      </c>
      <c r="E82" s="57" t="s">
        <v>508</v>
      </c>
      <c r="F82" s="57">
        <v>25</v>
      </c>
      <c r="G82" s="26"/>
      <c r="H82" s="135">
        <f t="shared" si="3"/>
        <v>0</v>
      </c>
    </row>
    <row r="83" spans="2:10" s="89" customFormat="1" ht="31.5">
      <c r="B83" s="136">
        <f>+COUNT($B$55:B82)+1</f>
        <v>19</v>
      </c>
      <c r="C83" s="58"/>
      <c r="D83" s="59" t="s">
        <v>549</v>
      </c>
      <c r="E83" s="57" t="s">
        <v>54</v>
      </c>
      <c r="F83" s="57">
        <v>380</v>
      </c>
      <c r="G83" s="26"/>
      <c r="H83" s="135">
        <f t="shared" si="3"/>
        <v>0</v>
      </c>
    </row>
    <row r="84" spans="2:10" s="89" customFormat="1">
      <c r="B84" s="134" t="s">
        <v>58</v>
      </c>
      <c r="C84" s="183" t="s">
        <v>1018</v>
      </c>
      <c r="D84" s="183"/>
      <c r="E84" s="183"/>
      <c r="F84" s="183"/>
      <c r="G84" s="24"/>
      <c r="H84" s="135"/>
    </row>
    <row r="85" spans="2:10" s="89" customFormat="1" ht="47.25">
      <c r="B85" s="136">
        <f>+COUNT($B$55:B84)+1</f>
        <v>20</v>
      </c>
      <c r="C85" s="58"/>
      <c r="D85" s="59" t="s">
        <v>551</v>
      </c>
      <c r="E85" s="57" t="s">
        <v>50</v>
      </c>
      <c r="F85" s="57">
        <v>1608</v>
      </c>
      <c r="G85" s="26"/>
      <c r="H85" s="135">
        <f t="shared" si="3"/>
        <v>0</v>
      </c>
    </row>
    <row r="86" spans="2:10" s="89" customFormat="1" ht="63">
      <c r="B86" s="136">
        <f>+COUNT($B$55:B85)+1</f>
        <v>21</v>
      </c>
      <c r="C86" s="58"/>
      <c r="D86" s="59" t="s">
        <v>1403</v>
      </c>
      <c r="E86" s="57" t="s">
        <v>508</v>
      </c>
      <c r="F86" s="57">
        <v>40</v>
      </c>
      <c r="G86" s="26"/>
      <c r="H86" s="135">
        <f t="shared" si="3"/>
        <v>0</v>
      </c>
    </row>
    <row r="87" spans="2:10" s="89" customFormat="1">
      <c r="B87" s="136">
        <f>+COUNT($B$55:B86)+1</f>
        <v>22</v>
      </c>
      <c r="C87" s="58"/>
      <c r="D87" s="59" t="s">
        <v>552</v>
      </c>
      <c r="E87" s="57" t="s">
        <v>508</v>
      </c>
      <c r="F87" s="57">
        <v>66</v>
      </c>
      <c r="G87" s="26"/>
      <c r="H87" s="135">
        <f t="shared" si="3"/>
        <v>0</v>
      </c>
    </row>
    <row r="88" spans="2:10" s="89" customFormat="1" ht="15.75" customHeight="1">
      <c r="B88" s="141"/>
      <c r="C88" s="142"/>
      <c r="D88" s="143"/>
      <c r="E88" s="144"/>
      <c r="F88" s="145"/>
      <c r="G88" s="64"/>
      <c r="H88" s="146"/>
    </row>
    <row r="89" spans="2:10" s="89" customFormat="1" ht="16.5" thickBot="1">
      <c r="B89" s="147"/>
      <c r="C89" s="148"/>
      <c r="D89" s="148"/>
      <c r="E89" s="149"/>
      <c r="F89" s="149"/>
      <c r="G89" s="25" t="str">
        <f>C53&amp;" SKUPAJ:"</f>
        <v>JAKI TOK SKUPAJ:</v>
      </c>
      <c r="H89" s="150">
        <f>SUM(H$55:H$87)</f>
        <v>0</v>
      </c>
    </row>
    <row r="90" spans="2:10" s="89" customFormat="1">
      <c r="B90" s="152"/>
      <c r="C90" s="142"/>
      <c r="D90" s="153"/>
      <c r="E90" s="154"/>
      <c r="F90" s="145"/>
      <c r="G90" s="64"/>
      <c r="H90" s="146"/>
      <c r="J90" s="90"/>
    </row>
    <row r="91" spans="2:10" s="89" customFormat="1">
      <c r="B91" s="130" t="s">
        <v>49</v>
      </c>
      <c r="C91" s="182" t="s">
        <v>553</v>
      </c>
      <c r="D91" s="182"/>
      <c r="E91" s="131"/>
      <c r="F91" s="132"/>
      <c r="G91" s="23"/>
      <c r="H91" s="133"/>
      <c r="J91" s="90"/>
    </row>
    <row r="92" spans="2:10" s="89" customFormat="1">
      <c r="B92" s="134"/>
      <c r="C92" s="183"/>
      <c r="D92" s="183"/>
      <c r="E92" s="183"/>
      <c r="F92" s="183"/>
      <c r="G92" s="24"/>
      <c r="H92" s="135"/>
    </row>
    <row r="93" spans="2:10" s="89" customFormat="1" ht="47.25">
      <c r="B93" s="136">
        <f>+COUNT($B92:B$92)+1</f>
        <v>1</v>
      </c>
      <c r="C93" s="58"/>
      <c r="D93" s="59" t="s">
        <v>1019</v>
      </c>
      <c r="E93" s="57" t="s">
        <v>23</v>
      </c>
      <c r="F93" s="57">
        <v>1</v>
      </c>
      <c r="G93" s="26"/>
      <c r="H93" s="135">
        <f>+$F93*G93</f>
        <v>0</v>
      </c>
      <c r="J93" s="90"/>
    </row>
    <row r="94" spans="2:10" s="89" customFormat="1">
      <c r="B94" s="136">
        <f>+COUNT($B$92:B93)+1</f>
        <v>2</v>
      </c>
      <c r="C94" s="58"/>
      <c r="D94" s="59" t="s">
        <v>554</v>
      </c>
      <c r="E94" s="57" t="s">
        <v>567</v>
      </c>
      <c r="F94" s="57">
        <v>1</v>
      </c>
      <c r="G94" s="26"/>
      <c r="H94" s="135">
        <f t="shared" ref="H94" si="4">+$F94*G94</f>
        <v>0</v>
      </c>
      <c r="J94" s="90"/>
    </row>
    <row r="95" spans="2:10" s="89" customFormat="1">
      <c r="B95" s="162"/>
      <c r="C95" s="163"/>
      <c r="D95" s="164" t="s">
        <v>555</v>
      </c>
      <c r="E95" s="165" t="s">
        <v>23</v>
      </c>
      <c r="F95" s="165">
        <v>1</v>
      </c>
      <c r="G95" s="159"/>
      <c r="H95" s="167"/>
      <c r="J95" s="90"/>
    </row>
    <row r="96" spans="2:10" s="89" customFormat="1">
      <c r="B96" s="168"/>
      <c r="C96" s="169"/>
      <c r="D96" s="170" t="s">
        <v>556</v>
      </c>
      <c r="E96" s="171" t="s">
        <v>23</v>
      </c>
      <c r="F96" s="171">
        <v>1</v>
      </c>
      <c r="G96" s="160"/>
      <c r="H96" s="173"/>
      <c r="J96" s="90"/>
    </row>
    <row r="97" spans="2:10" s="89" customFormat="1">
      <c r="B97" s="168"/>
      <c r="C97" s="169"/>
      <c r="D97" s="170" t="s">
        <v>557</v>
      </c>
      <c r="E97" s="171" t="s">
        <v>23</v>
      </c>
      <c r="F97" s="171">
        <v>1</v>
      </c>
      <c r="G97" s="160"/>
      <c r="H97" s="173"/>
      <c r="J97" s="90"/>
    </row>
    <row r="98" spans="2:10" s="89" customFormat="1">
      <c r="B98" s="168"/>
      <c r="C98" s="169"/>
      <c r="D98" s="170" t="s">
        <v>558</v>
      </c>
      <c r="E98" s="171" t="s">
        <v>23</v>
      </c>
      <c r="F98" s="171">
        <v>1</v>
      </c>
      <c r="G98" s="160"/>
      <c r="H98" s="173"/>
      <c r="J98" s="90"/>
    </row>
    <row r="99" spans="2:10" s="89" customFormat="1">
      <c r="B99" s="168"/>
      <c r="C99" s="169"/>
      <c r="D99" s="170" t="s">
        <v>559</v>
      </c>
      <c r="E99" s="171" t="s">
        <v>23</v>
      </c>
      <c r="F99" s="171">
        <v>1</v>
      </c>
      <c r="G99" s="160"/>
      <c r="H99" s="173"/>
      <c r="J99" s="90"/>
    </row>
    <row r="100" spans="2:10" s="89" customFormat="1">
      <c r="B100" s="168"/>
      <c r="C100" s="169"/>
      <c r="D100" s="170" t="s">
        <v>560</v>
      </c>
      <c r="E100" s="171" t="s">
        <v>23</v>
      </c>
      <c r="F100" s="171">
        <v>1</v>
      </c>
      <c r="G100" s="160"/>
      <c r="H100" s="173"/>
      <c r="J100" s="90"/>
    </row>
    <row r="101" spans="2:10" s="89" customFormat="1">
      <c r="B101" s="168"/>
      <c r="C101" s="169"/>
      <c r="D101" s="170" t="s">
        <v>561</v>
      </c>
      <c r="E101" s="171" t="s">
        <v>23</v>
      </c>
      <c r="F101" s="171">
        <v>1</v>
      </c>
      <c r="G101" s="160"/>
      <c r="H101" s="173"/>
      <c r="J101" s="90"/>
    </row>
    <row r="102" spans="2:10" s="89" customFormat="1">
      <c r="B102" s="168"/>
      <c r="C102" s="169"/>
      <c r="D102" s="170" t="s">
        <v>562</v>
      </c>
      <c r="E102" s="171" t="s">
        <v>23</v>
      </c>
      <c r="F102" s="171">
        <v>1</v>
      </c>
      <c r="G102" s="160"/>
      <c r="H102" s="173"/>
      <c r="J102" s="90"/>
    </row>
    <row r="103" spans="2:10" s="89" customFormat="1">
      <c r="B103" s="168"/>
      <c r="C103" s="169"/>
      <c r="D103" s="170" t="s">
        <v>563</v>
      </c>
      <c r="E103" s="171" t="s">
        <v>23</v>
      </c>
      <c r="F103" s="171">
        <v>4</v>
      </c>
      <c r="G103" s="160"/>
      <c r="H103" s="173"/>
      <c r="J103" s="90"/>
    </row>
    <row r="104" spans="2:10" s="89" customFormat="1">
      <c r="B104" s="168"/>
      <c r="C104" s="169"/>
      <c r="D104" s="170" t="s">
        <v>564</v>
      </c>
      <c r="E104" s="171" t="s">
        <v>23</v>
      </c>
      <c r="F104" s="171">
        <v>4</v>
      </c>
      <c r="G104" s="160"/>
      <c r="H104" s="173"/>
      <c r="J104" s="90"/>
    </row>
    <row r="105" spans="2:10" s="89" customFormat="1">
      <c r="B105" s="168"/>
      <c r="C105" s="169"/>
      <c r="D105" s="170" t="s">
        <v>565</v>
      </c>
      <c r="E105" s="171" t="s">
        <v>23</v>
      </c>
      <c r="F105" s="171">
        <v>4</v>
      </c>
      <c r="G105" s="160"/>
      <c r="H105" s="173"/>
      <c r="J105" s="90"/>
    </row>
    <row r="106" spans="2:10" s="89" customFormat="1">
      <c r="B106" s="174"/>
      <c r="C106" s="175"/>
      <c r="D106" s="176" t="s">
        <v>566</v>
      </c>
      <c r="E106" s="177" t="s">
        <v>567</v>
      </c>
      <c r="F106" s="177">
        <v>1</v>
      </c>
      <c r="G106" s="161"/>
      <c r="H106" s="179"/>
      <c r="J106" s="90"/>
    </row>
    <row r="107" spans="2:10" s="89" customFormat="1" ht="15.75" customHeight="1">
      <c r="B107" s="141"/>
      <c r="C107" s="142"/>
      <c r="D107" s="143"/>
      <c r="E107" s="144"/>
      <c r="F107" s="145"/>
      <c r="G107" s="64"/>
      <c r="H107" s="146"/>
    </row>
    <row r="108" spans="2:10" s="89" customFormat="1">
      <c r="B108" s="147"/>
      <c r="C108" s="148"/>
      <c r="D108" s="148"/>
      <c r="E108" s="149"/>
      <c r="F108" s="149"/>
      <c r="G108" s="25" t="str">
        <f>C91&amp;" SKUPAJ:"</f>
        <v>RAZDELILCI SKUPAJ:</v>
      </c>
      <c r="H108" s="150">
        <f>SUM(H$93:H$106)</f>
        <v>0</v>
      </c>
    </row>
    <row r="110" spans="2:10" s="89" customFormat="1">
      <c r="B110" s="130" t="s">
        <v>53</v>
      </c>
      <c r="C110" s="182" t="s">
        <v>568</v>
      </c>
      <c r="D110" s="182"/>
      <c r="E110" s="131"/>
      <c r="F110" s="132"/>
      <c r="G110" s="23"/>
      <c r="H110" s="133"/>
      <c r="J110" s="90"/>
    </row>
    <row r="111" spans="2:10" s="89" customFormat="1">
      <c r="B111" s="134"/>
      <c r="C111" s="183"/>
      <c r="D111" s="183"/>
      <c r="E111" s="183"/>
      <c r="F111" s="183"/>
      <c r="G111" s="24"/>
      <c r="H111" s="135"/>
    </row>
    <row r="112" spans="2:10" s="89" customFormat="1">
      <c r="B112" s="136">
        <f>+COUNT($B$111:B111)+1</f>
        <v>1</v>
      </c>
      <c r="C112" s="58"/>
      <c r="D112" s="138" t="s">
        <v>569</v>
      </c>
      <c r="E112" s="139" t="s">
        <v>52</v>
      </c>
      <c r="F112" s="139">
        <v>1</v>
      </c>
      <c r="G112" s="65"/>
      <c r="H112" s="135">
        <f>+$F112*G112</f>
        <v>0</v>
      </c>
      <c r="J112" s="90"/>
    </row>
    <row r="113" spans="2:10" s="89" customFormat="1" ht="15.75" customHeight="1">
      <c r="B113" s="141"/>
      <c r="C113" s="142"/>
      <c r="D113" s="143"/>
      <c r="E113" s="144"/>
      <c r="F113" s="145"/>
      <c r="G113" s="64"/>
      <c r="H113" s="146"/>
    </row>
    <row r="114" spans="2:10" s="89" customFormat="1">
      <c r="B114" s="147"/>
      <c r="C114" s="148"/>
      <c r="D114" s="148"/>
      <c r="E114" s="149"/>
      <c r="F114" s="149"/>
      <c r="G114" s="25" t="str">
        <f>C110&amp;" SKUPAJ:"</f>
        <v>TRANSPORT SKUPAJ:</v>
      </c>
      <c r="H114" s="150">
        <f>SUM(H$112:H$112)</f>
        <v>0</v>
      </c>
    </row>
    <row r="116" spans="2:10" s="89" customFormat="1">
      <c r="B116" s="130" t="s">
        <v>68</v>
      </c>
      <c r="C116" s="182" t="s">
        <v>570</v>
      </c>
      <c r="D116" s="182"/>
      <c r="E116" s="131"/>
      <c r="F116" s="132"/>
      <c r="G116" s="23"/>
      <c r="H116" s="133"/>
      <c r="J116" s="90"/>
    </row>
    <row r="117" spans="2:10" s="89" customFormat="1">
      <c r="B117" s="134"/>
      <c r="C117" s="183"/>
      <c r="D117" s="183"/>
      <c r="E117" s="183"/>
      <c r="F117" s="183"/>
      <c r="G117" s="24"/>
      <c r="H117" s="135"/>
    </row>
    <row r="118" spans="2:10" s="89" customFormat="1">
      <c r="B118" s="136">
        <f>+COUNT($B$117:B117)+1</f>
        <v>1</v>
      </c>
      <c r="C118" s="58"/>
      <c r="D118" s="59" t="s">
        <v>571</v>
      </c>
      <c r="E118" s="57" t="s">
        <v>50</v>
      </c>
      <c r="F118" s="57">
        <v>1680</v>
      </c>
      <c r="G118" s="26"/>
      <c r="H118" s="135">
        <f t="shared" ref="H118:H121" si="5">+$F118*G118</f>
        <v>0</v>
      </c>
      <c r="J118" s="90"/>
    </row>
    <row r="119" spans="2:10" s="89" customFormat="1" ht="31.5">
      <c r="B119" s="136">
        <f>+COUNT($B$117:B118)+1</f>
        <v>2</v>
      </c>
      <c r="C119" s="58"/>
      <c r="D119" s="59" t="s">
        <v>572</v>
      </c>
      <c r="E119" s="57" t="s">
        <v>52</v>
      </c>
      <c r="F119" s="57">
        <v>1</v>
      </c>
      <c r="G119" s="26"/>
      <c r="H119" s="135">
        <f t="shared" si="5"/>
        <v>0</v>
      </c>
      <c r="J119" s="90"/>
    </row>
    <row r="120" spans="2:10" s="89" customFormat="1" ht="47.25">
      <c r="B120" s="136">
        <f>+COUNT($B$117:B119)+1</f>
        <v>3</v>
      </c>
      <c r="C120" s="137"/>
      <c r="D120" s="138" t="s">
        <v>1020</v>
      </c>
      <c r="E120" s="139" t="s">
        <v>52</v>
      </c>
      <c r="F120" s="139">
        <v>1</v>
      </c>
      <c r="G120" s="26"/>
      <c r="H120" s="135">
        <f t="shared" si="5"/>
        <v>0</v>
      </c>
      <c r="J120" s="90"/>
    </row>
    <row r="121" spans="2:10" s="89" customFormat="1">
      <c r="B121" s="136">
        <f>+COUNT($B$117:B120)+1</f>
        <v>4</v>
      </c>
      <c r="C121" s="137"/>
      <c r="D121" s="138" t="s">
        <v>573</v>
      </c>
      <c r="E121" s="139" t="s">
        <v>71</v>
      </c>
      <c r="F121" s="139">
        <v>14</v>
      </c>
      <c r="G121" s="26"/>
      <c r="H121" s="135">
        <f t="shared" si="5"/>
        <v>0</v>
      </c>
      <c r="J121" s="90"/>
    </row>
    <row r="122" spans="2:10" s="89" customFormat="1">
      <c r="B122" s="136">
        <f>+COUNT($B$117:B121)+1</f>
        <v>5</v>
      </c>
      <c r="C122" s="137"/>
      <c r="D122" s="138" t="s">
        <v>1022</v>
      </c>
      <c r="E122" s="139" t="s">
        <v>52</v>
      </c>
      <c r="F122" s="139">
        <v>1</v>
      </c>
      <c r="G122" s="26"/>
      <c r="H122" s="135">
        <f t="shared" ref="H122:H124" si="6">+$F122*G122</f>
        <v>0</v>
      </c>
      <c r="J122" s="90"/>
    </row>
    <row r="123" spans="2:10" s="89" customFormat="1">
      <c r="B123" s="136">
        <f>+COUNT($B$117:B122)+1</f>
        <v>6</v>
      </c>
      <c r="C123" s="137"/>
      <c r="D123" s="138" t="s">
        <v>70</v>
      </c>
      <c r="E123" s="139" t="s">
        <v>71</v>
      </c>
      <c r="F123" s="139">
        <v>10</v>
      </c>
      <c r="G123" s="26"/>
      <c r="H123" s="135">
        <f t="shared" si="6"/>
        <v>0</v>
      </c>
      <c r="J123" s="90"/>
    </row>
    <row r="124" spans="2:10" s="89" customFormat="1">
      <c r="B124" s="136">
        <f>+COUNT($B$117:B123)+1</f>
        <v>7</v>
      </c>
      <c r="C124" s="137"/>
      <c r="D124" s="138" t="s">
        <v>1023</v>
      </c>
      <c r="E124" s="139" t="s">
        <v>71</v>
      </c>
      <c r="F124" s="139">
        <v>20</v>
      </c>
      <c r="G124" s="26"/>
      <c r="H124" s="135">
        <f t="shared" si="6"/>
        <v>0</v>
      </c>
      <c r="J124" s="90"/>
    </row>
    <row r="125" spans="2:10" s="89" customFormat="1" ht="15.75" customHeight="1">
      <c r="B125" s="141"/>
      <c r="C125" s="142"/>
      <c r="D125" s="143"/>
      <c r="E125" s="144"/>
      <c r="F125" s="145"/>
      <c r="G125" s="64"/>
      <c r="H125" s="146"/>
    </row>
    <row r="126" spans="2:10" s="89" customFormat="1" ht="16.5" thickBot="1">
      <c r="B126" s="147"/>
      <c r="C126" s="148"/>
      <c r="D126" s="148"/>
      <c r="E126" s="149"/>
      <c r="F126" s="149"/>
      <c r="G126" s="25" t="str">
        <f>C116&amp;" SKUPAJ:"</f>
        <v>ZAKLJUČNA DELA SKUPAJ:</v>
      </c>
      <c r="H126" s="150">
        <f>SUM(H$118:H$124)</f>
        <v>0</v>
      </c>
    </row>
  </sheetData>
  <sheetProtection algorithmName="SHA-512" hashValue="Ht+uc/yLLtSCCYM+K24MxFjjSSKy+lL1+hbSIqUtffqoilkwPvV1b/Q7if8pVvDITUi5oxa4ghi6+d+KLJtWeQ==" saltValue="qOA3pyiGiwq3lmJTmKBMQQ==" spinCount="100000" sheet="1" objects="1" scenarios="1"/>
  <mergeCells count="17">
    <mergeCell ref="C117:F117"/>
    <mergeCell ref="C110:D110"/>
    <mergeCell ref="C111:F111"/>
    <mergeCell ref="C59:F59"/>
    <mergeCell ref="C91:D91"/>
    <mergeCell ref="C92:F92"/>
    <mergeCell ref="C32:D32"/>
    <mergeCell ref="C77:F77"/>
    <mergeCell ref="C84:F84"/>
    <mergeCell ref="C22:F22"/>
    <mergeCell ref="C116:D116"/>
    <mergeCell ref="C53:D53"/>
    <mergeCell ref="C54:F54"/>
    <mergeCell ref="C55:F55"/>
    <mergeCell ref="C33:F33"/>
    <mergeCell ref="C24:D24"/>
    <mergeCell ref="C25:F25"/>
  </mergeCells>
  <pageMargins left="0.70866141732283472" right="0.70866141732283472" top="0.74803149606299213" bottom="0.74803149606299213" header="0.31496062992125984" footer="0.31496062992125984"/>
  <pageSetup paperSize="9" scale="68" orientation="portrait" r:id="rId1"/>
  <headerFooter>
    <oddHeader>&amp;C&amp;"-,Ležeče"Rekonstrukcija ceste R1-212/1119 Bloška Polica - Sodražica
od km 13,540 do km 15,352 skozi Žimarice&amp;R&amp;"-,Ležeče"RAZPIS 2020</oddHeader>
    <oddFooter>Stran &amp;P od &amp;N</oddFooter>
  </headerFooter>
  <rowBreaks count="3" manualBreakCount="3">
    <brk id="47" min="1" max="7" man="1"/>
    <brk id="76" min="1" max="7" man="1"/>
    <brk id="127" min="1" max="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F77DAB-B5DA-4965-B838-E98E15274EBC}">
  <sheetPr>
    <tabColor rgb="FF00339C"/>
  </sheetPr>
  <dimension ref="B1:K92"/>
  <sheetViews>
    <sheetView view="pageBreakPreview" zoomScaleNormal="100" zoomScaleSheetLayoutView="100" workbookViewId="0">
      <selection activeCell="F4" sqref="F4"/>
    </sheetView>
  </sheetViews>
  <sheetFormatPr defaultColWidth="9.140625" defaultRowHeight="15.75"/>
  <cols>
    <col min="1" max="1" width="9.140625" style="90"/>
    <col min="2" max="3" width="10.7109375" style="92" customWidth="1"/>
    <col min="4" max="4" width="47.7109375" style="86" customWidth="1"/>
    <col min="5" max="5" width="14.7109375" style="87" customWidth="1"/>
    <col min="6" max="6" width="12.7109375" style="87" customWidth="1"/>
    <col min="7" max="7" width="15.7109375" style="18" customWidth="1"/>
    <col min="8" max="8" width="15.7109375" style="88" customWidth="1"/>
    <col min="9" max="9" width="11.5703125" style="89" bestFit="1" customWidth="1"/>
    <col min="10" max="10" width="10.140625" style="90" bestFit="1" customWidth="1"/>
    <col min="11" max="16384" width="9.140625" style="90"/>
  </cols>
  <sheetData>
    <row r="1" spans="2:10">
      <c r="B1" s="84" t="s">
        <v>1028</v>
      </c>
      <c r="C1" s="85" t="str">
        <f ca="1">MID(CELL("filename",A1),FIND("]",CELL("filename",A1))+1,255)</f>
        <v>ELEKTRO KANALIZACIJA</v>
      </c>
    </row>
    <row r="3" spans="2:10">
      <c r="B3" s="91" t="s">
        <v>14</v>
      </c>
    </row>
    <row r="4" spans="2:10">
      <c r="B4" s="93" t="str">
        <f ca="1">"REKAPITULACIJA "&amp;C1</f>
        <v>REKAPITULACIJA ELEKTRO KANALIZACIJA</v>
      </c>
      <c r="C4" s="94"/>
      <c r="D4" s="94"/>
      <c r="E4" s="95"/>
      <c r="F4" s="95"/>
      <c r="G4" s="19"/>
      <c r="H4" s="57"/>
      <c r="I4" s="96"/>
    </row>
    <row r="5" spans="2:10">
      <c r="B5" s="97"/>
      <c r="C5" s="98"/>
      <c r="D5" s="99"/>
      <c r="H5" s="100"/>
      <c r="I5" s="101"/>
      <c r="J5" s="102"/>
    </row>
    <row r="6" spans="2:10">
      <c r="B6" s="103" t="s">
        <v>47</v>
      </c>
      <c r="D6" s="104" t="str">
        <f>VLOOKUP(B6,$B$20:$H$9848,2,FALSE)</f>
        <v>PRIPRAVLJALNA DELA</v>
      </c>
      <c r="E6" s="105"/>
      <c r="F6" s="88"/>
      <c r="H6" s="106">
        <f>VLOOKUP($D6&amp;" SKUPAJ:",$G$20:H$9848,2,FALSE)</f>
        <v>0</v>
      </c>
      <c r="I6" s="107"/>
      <c r="J6" s="108"/>
    </row>
    <row r="7" spans="2:10">
      <c r="B7" s="103"/>
      <c r="D7" s="104"/>
      <c r="E7" s="105"/>
      <c r="F7" s="88"/>
      <c r="H7" s="106"/>
      <c r="I7" s="109"/>
      <c r="J7" s="110"/>
    </row>
    <row r="8" spans="2:10">
      <c r="B8" s="103" t="s">
        <v>48</v>
      </c>
      <c r="D8" s="104" t="str">
        <f>VLOOKUP(B8,$B$20:$H$9848,2,FALSE)</f>
        <v>GRADBENA DELA</v>
      </c>
      <c r="E8" s="105"/>
      <c r="F8" s="88"/>
      <c r="H8" s="106">
        <f>VLOOKUP($D8&amp;" SKUPAJ:",$G$20:H$9848,2,FALSE)</f>
        <v>0</v>
      </c>
      <c r="I8" s="111"/>
      <c r="J8" s="112"/>
    </row>
    <row r="9" spans="2:10">
      <c r="B9" s="103"/>
      <c r="D9" s="104"/>
      <c r="E9" s="105"/>
      <c r="F9" s="88"/>
      <c r="H9" s="106"/>
      <c r="I9" s="96"/>
    </row>
    <row r="10" spans="2:10">
      <c r="B10" s="103" t="s">
        <v>45</v>
      </c>
      <c r="D10" s="104" t="str">
        <f>VLOOKUP(B10,$B$20:$H$9848,2,FALSE)</f>
        <v>PRESTAVITEV KANDELABRA</v>
      </c>
      <c r="E10" s="105"/>
      <c r="F10" s="88"/>
      <c r="H10" s="106">
        <f>VLOOKUP($D10&amp;" SKUPAJ:",$G$20:H$9848,2,FALSE)</f>
        <v>0</v>
      </c>
    </row>
    <row r="11" spans="2:10">
      <c r="B11" s="103"/>
      <c r="D11" s="104"/>
      <c r="E11" s="105"/>
      <c r="F11" s="88"/>
      <c r="H11" s="106"/>
    </row>
    <row r="12" spans="2:10">
      <c r="B12" s="103" t="s">
        <v>49</v>
      </c>
      <c r="D12" s="104" t="str">
        <f>VLOOKUP(B12,$B$20:$H$9848,2,FALSE)</f>
        <v>JAKI TOK</v>
      </c>
      <c r="E12" s="105"/>
      <c r="F12" s="88"/>
      <c r="H12" s="106">
        <f>VLOOKUP($D12&amp;" SKUPAJ:",$G$20:H$9848,2,FALSE)</f>
        <v>0</v>
      </c>
    </row>
    <row r="13" spans="2:10">
      <c r="B13" s="103"/>
      <c r="D13" s="104"/>
      <c r="E13" s="105"/>
      <c r="F13" s="88"/>
      <c r="H13" s="106"/>
    </row>
    <row r="14" spans="2:10">
      <c r="B14" s="103" t="s">
        <v>53</v>
      </c>
      <c r="D14" s="104" t="str">
        <f>VLOOKUP(B14,$B$20:$H$9848,2,FALSE)</f>
        <v>TRANSPORT</v>
      </c>
      <c r="E14" s="105"/>
      <c r="F14" s="88"/>
      <c r="H14" s="106">
        <f>VLOOKUP($D14&amp;" SKUPAJ:",$G$20:H$9848,2,FALSE)</f>
        <v>0</v>
      </c>
      <c r="I14" s="111"/>
      <c r="J14" s="112"/>
    </row>
    <row r="15" spans="2:10">
      <c r="B15" s="103"/>
      <c r="D15" s="104"/>
      <c r="E15" s="105"/>
      <c r="F15" s="88"/>
      <c r="H15" s="106"/>
      <c r="I15" s="96"/>
    </row>
    <row r="16" spans="2:10">
      <c r="B16" s="103" t="s">
        <v>68</v>
      </c>
      <c r="D16" s="104" t="str">
        <f>VLOOKUP(B16,$B$20:$H$9848,2,FALSE)</f>
        <v>ZAKLJUČNA DELA</v>
      </c>
      <c r="E16" s="105"/>
      <c r="F16" s="88"/>
      <c r="H16" s="106">
        <f>VLOOKUP($D16&amp;" SKUPAJ:",$G$20:H$9848,2,FALSE)</f>
        <v>0</v>
      </c>
    </row>
    <row r="17" spans="2:11" s="89" customFormat="1" ht="16.5" thickBot="1">
      <c r="B17" s="113"/>
      <c r="C17" s="114"/>
      <c r="D17" s="115"/>
      <c r="E17" s="116"/>
      <c r="F17" s="117"/>
      <c r="G17" s="20"/>
      <c r="H17" s="118"/>
    </row>
    <row r="18" spans="2:11" s="89" customFormat="1" ht="16.5" thickTop="1">
      <c r="B18" s="119"/>
      <c r="C18" s="120"/>
      <c r="D18" s="121"/>
      <c r="E18" s="122"/>
      <c r="F18" s="123"/>
      <c r="G18" s="21" t="str">
        <f ca="1">"SKUPAJ "&amp;C1&amp;" (BREZ DDV):"</f>
        <v>SKUPAJ ELEKTRO KANALIZACIJA (BREZ DDV):</v>
      </c>
      <c r="H18" s="124">
        <f>ROUND(SUM(H6:H16),2)</f>
        <v>0</v>
      </c>
    </row>
    <row r="20" spans="2:11" s="89" customFormat="1" ht="16.5" thickBot="1">
      <c r="B20" s="125" t="s">
        <v>0</v>
      </c>
      <c r="C20" s="126" t="s">
        <v>1</v>
      </c>
      <c r="D20" s="127" t="s">
        <v>2</v>
      </c>
      <c r="E20" s="128" t="s">
        <v>3</v>
      </c>
      <c r="F20" s="128" t="s">
        <v>4</v>
      </c>
      <c r="G20" s="22" t="s">
        <v>5</v>
      </c>
      <c r="H20" s="128" t="s">
        <v>6</v>
      </c>
    </row>
    <row r="22" spans="2:11" ht="36" customHeight="1">
      <c r="B22" s="129"/>
      <c r="C22" s="185" t="s">
        <v>1021</v>
      </c>
      <c r="D22" s="185"/>
      <c r="E22" s="185"/>
      <c r="F22" s="185"/>
      <c r="G22" s="78"/>
      <c r="H22" s="129"/>
    </row>
    <row r="24" spans="2:11" s="89" customFormat="1">
      <c r="B24" s="130" t="s">
        <v>47</v>
      </c>
      <c r="C24" s="182" t="s">
        <v>510</v>
      </c>
      <c r="D24" s="182"/>
      <c r="E24" s="131"/>
      <c r="F24" s="132"/>
      <c r="G24" s="23"/>
      <c r="H24" s="133"/>
    </row>
    <row r="25" spans="2:11" s="89" customFormat="1">
      <c r="B25" s="134"/>
      <c r="C25" s="183"/>
      <c r="D25" s="183"/>
      <c r="E25" s="183"/>
      <c r="F25" s="183"/>
      <c r="G25" s="24"/>
      <c r="H25" s="135"/>
    </row>
    <row r="26" spans="2:11" s="89" customFormat="1" ht="31.5">
      <c r="B26" s="136">
        <f>+COUNT($B$25:B25)+1</f>
        <v>1</v>
      </c>
      <c r="C26" s="58"/>
      <c r="D26" s="59" t="s">
        <v>574</v>
      </c>
      <c r="E26" s="57" t="s">
        <v>50</v>
      </c>
      <c r="F26" s="57">
        <v>1060</v>
      </c>
      <c r="G26" s="26"/>
      <c r="H26" s="135">
        <f>+$F26*G26</f>
        <v>0</v>
      </c>
      <c r="K26" s="87"/>
    </row>
    <row r="27" spans="2:11" s="89" customFormat="1" ht="47.25">
      <c r="B27" s="136">
        <f>+COUNT($B$25:B26)+1</f>
        <v>2</v>
      </c>
      <c r="C27" s="58"/>
      <c r="D27" s="59" t="s">
        <v>575</v>
      </c>
      <c r="E27" s="57" t="s">
        <v>50</v>
      </c>
      <c r="F27" s="57">
        <v>1060</v>
      </c>
      <c r="G27" s="26"/>
      <c r="H27" s="135">
        <f t="shared" ref="H27" si="0">+$F27*G27</f>
        <v>0</v>
      </c>
      <c r="K27" s="87"/>
    </row>
    <row r="28" spans="2:11" s="89" customFormat="1" ht="15.75" customHeight="1">
      <c r="B28" s="141"/>
      <c r="C28" s="142"/>
      <c r="D28" s="143"/>
      <c r="E28" s="144"/>
      <c r="F28" s="145"/>
      <c r="G28" s="64"/>
      <c r="H28" s="146"/>
    </row>
    <row r="29" spans="2:11" s="89" customFormat="1" ht="16.5" thickBot="1">
      <c r="B29" s="147"/>
      <c r="C29" s="148"/>
      <c r="D29" s="148"/>
      <c r="E29" s="149"/>
      <c r="F29" s="149"/>
      <c r="G29" s="25" t="str">
        <f>C24&amp;" SKUPAJ:"</f>
        <v>PRIPRAVLJALNA DELA SKUPAJ:</v>
      </c>
      <c r="H29" s="150">
        <f>SUM(H$26:H$27)</f>
        <v>0</v>
      </c>
    </row>
    <row r="30" spans="2:11" s="89" customFormat="1">
      <c r="B30" s="141"/>
      <c r="C30" s="142"/>
      <c r="D30" s="143"/>
      <c r="E30" s="144"/>
      <c r="F30" s="145"/>
      <c r="G30" s="64"/>
      <c r="H30" s="146"/>
    </row>
    <row r="31" spans="2:11" s="89" customFormat="1">
      <c r="B31" s="130" t="s">
        <v>48</v>
      </c>
      <c r="C31" s="182" t="s">
        <v>340</v>
      </c>
      <c r="D31" s="182"/>
      <c r="E31" s="131"/>
      <c r="F31" s="132"/>
      <c r="G31" s="23"/>
      <c r="H31" s="133"/>
    </row>
    <row r="32" spans="2:11" s="89" customFormat="1">
      <c r="B32" s="134"/>
      <c r="C32" s="183"/>
      <c r="D32" s="183"/>
      <c r="E32" s="183"/>
      <c r="F32" s="183"/>
      <c r="G32" s="24"/>
      <c r="H32" s="135"/>
    </row>
    <row r="33" spans="2:8" s="89" customFormat="1" ht="110.25">
      <c r="B33" s="136">
        <f>+COUNT($B$32:B32)+1</f>
        <v>1</v>
      </c>
      <c r="C33" s="58"/>
      <c r="D33" s="59" t="s">
        <v>1406</v>
      </c>
      <c r="E33" s="57" t="s">
        <v>50</v>
      </c>
      <c r="F33" s="57">
        <v>1060</v>
      </c>
      <c r="G33" s="26"/>
      <c r="H33" s="135">
        <f t="shared" ref="H33" si="1">+$F33*G33</f>
        <v>0</v>
      </c>
    </row>
    <row r="34" spans="2:8" s="89" customFormat="1">
      <c r="B34" s="162"/>
      <c r="C34" s="163"/>
      <c r="D34" s="164" t="s">
        <v>514</v>
      </c>
      <c r="E34" s="165"/>
      <c r="F34" s="165"/>
      <c r="G34" s="159"/>
      <c r="H34" s="167"/>
    </row>
    <row r="35" spans="2:8" s="89" customFormat="1">
      <c r="B35" s="168"/>
      <c r="C35" s="169"/>
      <c r="D35" s="170" t="s">
        <v>515</v>
      </c>
      <c r="E35" s="171" t="s">
        <v>1015</v>
      </c>
      <c r="F35" s="171">
        <v>0.25</v>
      </c>
      <c r="G35" s="160"/>
      <c r="H35" s="173"/>
    </row>
    <row r="36" spans="2:8" s="89" customFormat="1">
      <c r="B36" s="168"/>
      <c r="C36" s="169"/>
      <c r="D36" s="170" t="s">
        <v>516</v>
      </c>
      <c r="E36" s="171" t="s">
        <v>1015</v>
      </c>
      <c r="F36" s="171">
        <v>0.06</v>
      </c>
      <c r="G36" s="160"/>
      <c r="H36" s="173"/>
    </row>
    <row r="37" spans="2:8" s="89" customFormat="1">
      <c r="B37" s="168"/>
      <c r="C37" s="169"/>
      <c r="D37" s="170" t="s">
        <v>517</v>
      </c>
      <c r="E37" s="171" t="s">
        <v>1015</v>
      </c>
      <c r="F37" s="171">
        <v>0.06</v>
      </c>
      <c r="G37" s="160"/>
      <c r="H37" s="173"/>
    </row>
    <row r="38" spans="2:8" s="89" customFormat="1">
      <c r="B38" s="168"/>
      <c r="C38" s="169"/>
      <c r="D38" s="170" t="s">
        <v>518</v>
      </c>
      <c r="E38" s="171" t="s">
        <v>1015</v>
      </c>
      <c r="F38" s="171">
        <v>0.19</v>
      </c>
      <c r="G38" s="160"/>
      <c r="H38" s="173"/>
    </row>
    <row r="39" spans="2:8" s="89" customFormat="1">
      <c r="B39" s="168"/>
      <c r="C39" s="169"/>
      <c r="D39" s="170" t="s">
        <v>519</v>
      </c>
      <c r="E39" s="171" t="s">
        <v>50</v>
      </c>
      <c r="F39" s="171">
        <v>1</v>
      </c>
      <c r="G39" s="160"/>
      <c r="H39" s="173"/>
    </row>
    <row r="40" spans="2:8" s="89" customFormat="1">
      <c r="B40" s="168"/>
      <c r="C40" s="169"/>
      <c r="D40" s="170" t="s">
        <v>520</v>
      </c>
      <c r="E40" s="171" t="s">
        <v>50</v>
      </c>
      <c r="F40" s="171">
        <v>1</v>
      </c>
      <c r="G40" s="160"/>
      <c r="H40" s="173"/>
    </row>
    <row r="41" spans="2:8" s="89" customFormat="1">
      <c r="B41" s="168"/>
      <c r="C41" s="169"/>
      <c r="D41" s="170" t="s">
        <v>521</v>
      </c>
      <c r="E41" s="171" t="s">
        <v>23</v>
      </c>
      <c r="F41" s="171">
        <v>0</v>
      </c>
      <c r="G41" s="160"/>
      <c r="H41" s="173"/>
    </row>
    <row r="42" spans="2:8" s="89" customFormat="1">
      <c r="B42" s="168"/>
      <c r="C42" s="169"/>
      <c r="D42" s="170" t="s">
        <v>522</v>
      </c>
      <c r="E42" s="171" t="s">
        <v>50</v>
      </c>
      <c r="F42" s="171">
        <v>1</v>
      </c>
      <c r="G42" s="160"/>
      <c r="H42" s="173"/>
    </row>
    <row r="43" spans="2:8" s="89" customFormat="1">
      <c r="B43" s="174"/>
      <c r="C43" s="175"/>
      <c r="D43" s="176" t="s">
        <v>1404</v>
      </c>
      <c r="E43" s="177" t="s">
        <v>1015</v>
      </c>
      <c r="F43" s="177">
        <v>0.31</v>
      </c>
      <c r="G43" s="161"/>
      <c r="H43" s="179"/>
    </row>
    <row r="44" spans="2:8" s="89" customFormat="1" ht="110.25">
      <c r="B44" s="136">
        <f>+COUNT($B$32:B43)+1</f>
        <v>2</v>
      </c>
      <c r="C44" s="58"/>
      <c r="D44" s="59" t="s">
        <v>1405</v>
      </c>
      <c r="E44" s="57" t="s">
        <v>50</v>
      </c>
      <c r="F44" s="57">
        <v>35</v>
      </c>
      <c r="G44" s="26"/>
      <c r="H44" s="135">
        <f t="shared" ref="H44" si="2">+$F44*G44</f>
        <v>0</v>
      </c>
    </row>
    <row r="45" spans="2:8" s="89" customFormat="1">
      <c r="B45" s="162"/>
      <c r="C45" s="163"/>
      <c r="D45" s="164" t="s">
        <v>514</v>
      </c>
      <c r="E45" s="165"/>
      <c r="F45" s="165"/>
      <c r="G45" s="159"/>
      <c r="H45" s="167"/>
    </row>
    <row r="46" spans="2:8" s="89" customFormat="1">
      <c r="B46" s="168"/>
      <c r="C46" s="169"/>
      <c r="D46" s="170" t="s">
        <v>515</v>
      </c>
      <c r="E46" s="171" t="s">
        <v>1015</v>
      </c>
      <c r="F46" s="171">
        <v>0.42</v>
      </c>
      <c r="G46" s="160"/>
      <c r="H46" s="173"/>
    </row>
    <row r="47" spans="2:8" s="89" customFormat="1">
      <c r="B47" s="168"/>
      <c r="C47" s="169"/>
      <c r="D47" s="170" t="s">
        <v>516</v>
      </c>
      <c r="E47" s="171" t="s">
        <v>1015</v>
      </c>
      <c r="F47" s="171">
        <v>0.09</v>
      </c>
      <c r="G47" s="160"/>
      <c r="H47" s="173"/>
    </row>
    <row r="48" spans="2:8" s="89" customFormat="1">
      <c r="B48" s="168"/>
      <c r="C48" s="169"/>
      <c r="D48" s="170" t="s">
        <v>517</v>
      </c>
      <c r="E48" s="171" t="s">
        <v>1015</v>
      </c>
      <c r="F48" s="171">
        <v>8.5000000000000006E-2</v>
      </c>
      <c r="G48" s="160"/>
      <c r="H48" s="173"/>
    </row>
    <row r="49" spans="2:10" s="89" customFormat="1">
      <c r="B49" s="168"/>
      <c r="C49" s="169"/>
      <c r="D49" s="170" t="s">
        <v>518</v>
      </c>
      <c r="E49" s="171" t="s">
        <v>1015</v>
      </c>
      <c r="F49" s="171">
        <v>0.24</v>
      </c>
      <c r="G49" s="160"/>
      <c r="H49" s="173"/>
    </row>
    <row r="50" spans="2:10" s="89" customFormat="1">
      <c r="B50" s="168"/>
      <c r="C50" s="169"/>
      <c r="D50" s="170" t="s">
        <v>576</v>
      </c>
      <c r="E50" s="171" t="s">
        <v>50</v>
      </c>
      <c r="F50" s="171">
        <v>1</v>
      </c>
      <c r="G50" s="160"/>
      <c r="H50" s="173"/>
    </row>
    <row r="51" spans="2:10" s="89" customFormat="1">
      <c r="B51" s="168"/>
      <c r="C51" s="169"/>
      <c r="D51" s="170" t="s">
        <v>520</v>
      </c>
      <c r="E51" s="171" t="s">
        <v>50</v>
      </c>
      <c r="F51" s="171">
        <v>1</v>
      </c>
      <c r="G51" s="160"/>
      <c r="H51" s="173"/>
    </row>
    <row r="52" spans="2:10" s="89" customFormat="1">
      <c r="B52" s="168"/>
      <c r="C52" s="169"/>
      <c r="D52" s="170" t="s">
        <v>521</v>
      </c>
      <c r="E52" s="171" t="s">
        <v>23</v>
      </c>
      <c r="F52" s="171">
        <v>0</v>
      </c>
      <c r="G52" s="160"/>
      <c r="H52" s="173"/>
    </row>
    <row r="53" spans="2:10" s="89" customFormat="1">
      <c r="B53" s="168"/>
      <c r="C53" s="169"/>
      <c r="D53" s="170" t="s">
        <v>522</v>
      </c>
      <c r="E53" s="171" t="s">
        <v>50</v>
      </c>
      <c r="F53" s="171">
        <v>1</v>
      </c>
      <c r="G53" s="160"/>
      <c r="H53" s="173"/>
    </row>
    <row r="54" spans="2:10" s="89" customFormat="1">
      <c r="B54" s="174"/>
      <c r="C54" s="175"/>
      <c r="D54" s="176" t="s">
        <v>1404</v>
      </c>
      <c r="E54" s="177" t="s">
        <v>1015</v>
      </c>
      <c r="F54" s="177">
        <v>0.4</v>
      </c>
      <c r="G54" s="161"/>
      <c r="H54" s="179"/>
    </row>
    <row r="55" spans="2:10" s="89" customFormat="1" ht="94.5">
      <c r="B55" s="136">
        <f>+COUNT($B$32:B54)+1</f>
        <v>3</v>
      </c>
      <c r="C55" s="58"/>
      <c r="D55" s="59" t="s">
        <v>577</v>
      </c>
      <c r="E55" s="57" t="s">
        <v>23</v>
      </c>
      <c r="F55" s="57">
        <v>4</v>
      </c>
      <c r="G55" s="26"/>
      <c r="H55" s="135">
        <f t="shared" ref="H55:H56" si="3">+$F55*G55</f>
        <v>0</v>
      </c>
    </row>
    <row r="56" spans="2:10" s="89" customFormat="1" ht="78.75">
      <c r="B56" s="136">
        <f>+COUNT($B$32:B55)+1</f>
        <v>4</v>
      </c>
      <c r="C56" s="58"/>
      <c r="D56" s="59" t="s">
        <v>578</v>
      </c>
      <c r="E56" s="57" t="s">
        <v>23</v>
      </c>
      <c r="F56" s="57">
        <v>2</v>
      </c>
      <c r="G56" s="26"/>
      <c r="H56" s="135">
        <f t="shared" si="3"/>
        <v>0</v>
      </c>
    </row>
    <row r="57" spans="2:10" s="89" customFormat="1" ht="15.75" customHeight="1">
      <c r="B57" s="141"/>
      <c r="C57" s="142"/>
      <c r="D57" s="143"/>
      <c r="E57" s="144"/>
      <c r="F57" s="145"/>
      <c r="G57" s="64"/>
      <c r="H57" s="146"/>
    </row>
    <row r="58" spans="2:10" s="89" customFormat="1" ht="16.5" thickBot="1">
      <c r="B58" s="147"/>
      <c r="C58" s="148"/>
      <c r="D58" s="148"/>
      <c r="E58" s="149"/>
      <c r="F58" s="149"/>
      <c r="G58" s="25" t="str">
        <f>C31&amp;" SKUPAJ:"</f>
        <v>GRADBENA DELA SKUPAJ:</v>
      </c>
      <c r="H58" s="150">
        <f>SUM(H$33:H$56)</f>
        <v>0</v>
      </c>
    </row>
    <row r="59" spans="2:10" s="89" customFormat="1">
      <c r="B59" s="152"/>
      <c r="C59" s="142"/>
      <c r="D59" s="153"/>
      <c r="E59" s="154"/>
      <c r="F59" s="145"/>
      <c r="G59" s="64"/>
      <c r="H59" s="146"/>
      <c r="J59" s="90"/>
    </row>
    <row r="60" spans="2:10" s="89" customFormat="1">
      <c r="B60" s="130" t="s">
        <v>45</v>
      </c>
      <c r="C60" s="182" t="s">
        <v>579</v>
      </c>
      <c r="D60" s="182"/>
      <c r="E60" s="131"/>
      <c r="F60" s="132"/>
      <c r="G60" s="23"/>
      <c r="H60" s="133"/>
      <c r="J60" s="90"/>
    </row>
    <row r="61" spans="2:10" s="89" customFormat="1">
      <c r="B61" s="134"/>
      <c r="C61" s="184"/>
      <c r="D61" s="184"/>
      <c r="E61" s="184"/>
      <c r="F61" s="184"/>
      <c r="G61" s="24"/>
      <c r="H61" s="135"/>
    </row>
    <row r="62" spans="2:10" s="89" customFormat="1">
      <c r="B62" s="136">
        <f>+COUNT($B$61:B61)+1</f>
        <v>1</v>
      </c>
      <c r="C62" s="58"/>
      <c r="D62" s="59" t="s">
        <v>580</v>
      </c>
      <c r="E62" s="57" t="s">
        <v>52</v>
      </c>
      <c r="F62" s="57">
        <v>1</v>
      </c>
      <c r="G62" s="26"/>
      <c r="H62" s="135">
        <f t="shared" ref="H62:H69" si="4">+$F62*G62</f>
        <v>0</v>
      </c>
      <c r="J62" s="90"/>
    </row>
    <row r="63" spans="2:10" s="89" customFormat="1">
      <c r="B63" s="136">
        <f>+COUNT($B$61:B62)+1</f>
        <v>2</v>
      </c>
      <c r="C63" s="58"/>
      <c r="D63" s="59" t="s">
        <v>581</v>
      </c>
      <c r="E63" s="57" t="s">
        <v>52</v>
      </c>
      <c r="F63" s="57">
        <v>1</v>
      </c>
      <c r="G63" s="26"/>
      <c r="H63" s="135">
        <f t="shared" si="4"/>
        <v>0</v>
      </c>
      <c r="J63" s="90"/>
    </row>
    <row r="64" spans="2:10" s="89" customFormat="1">
      <c r="B64" s="136">
        <f>+COUNT($B$61:B63)+1</f>
        <v>3</v>
      </c>
      <c r="C64" s="58"/>
      <c r="D64" s="59" t="s">
        <v>582</v>
      </c>
      <c r="E64" s="57" t="s">
        <v>52</v>
      </c>
      <c r="F64" s="57">
        <v>1</v>
      </c>
      <c r="G64" s="26"/>
      <c r="H64" s="135">
        <f t="shared" si="4"/>
        <v>0</v>
      </c>
      <c r="J64" s="90"/>
    </row>
    <row r="65" spans="2:10" s="89" customFormat="1" ht="78.75">
      <c r="B65" s="136">
        <f>+COUNT($B$61:B64)+1</f>
        <v>4</v>
      </c>
      <c r="C65" s="58"/>
      <c r="D65" s="59" t="s">
        <v>1024</v>
      </c>
      <c r="E65" s="57" t="s">
        <v>23</v>
      </c>
      <c r="F65" s="57">
        <v>1</v>
      </c>
      <c r="G65" s="26"/>
      <c r="H65" s="135">
        <f t="shared" si="4"/>
        <v>0</v>
      </c>
      <c r="J65" s="90"/>
    </row>
    <row r="66" spans="2:10" s="89" customFormat="1" ht="31.5">
      <c r="B66" s="136">
        <f>+COUNT($B$61:B65)+1</f>
        <v>5</v>
      </c>
      <c r="C66" s="58"/>
      <c r="D66" s="59" t="s">
        <v>583</v>
      </c>
      <c r="E66" s="57" t="s">
        <v>50</v>
      </c>
      <c r="F66" s="57">
        <v>70</v>
      </c>
      <c r="G66" s="26"/>
      <c r="H66" s="135">
        <f t="shared" si="4"/>
        <v>0</v>
      </c>
      <c r="J66" s="90"/>
    </row>
    <row r="67" spans="2:10" s="89" customFormat="1" ht="31.5">
      <c r="B67" s="136">
        <f>+COUNT($B$61:B66)+1</f>
        <v>6</v>
      </c>
      <c r="C67" s="58"/>
      <c r="D67" s="59" t="s">
        <v>584</v>
      </c>
      <c r="E67" s="57" t="s">
        <v>50</v>
      </c>
      <c r="F67" s="57">
        <v>70</v>
      </c>
      <c r="G67" s="26"/>
      <c r="H67" s="135">
        <f t="shared" si="4"/>
        <v>0</v>
      </c>
      <c r="J67" s="90"/>
    </row>
    <row r="68" spans="2:10" s="89" customFormat="1" ht="94.5">
      <c r="B68" s="136">
        <f>+COUNT($B$61:B67)+1</f>
        <v>7</v>
      </c>
      <c r="C68" s="58"/>
      <c r="D68" s="59" t="s">
        <v>1025</v>
      </c>
      <c r="E68" s="57" t="s">
        <v>52</v>
      </c>
      <c r="F68" s="57">
        <v>1</v>
      </c>
      <c r="G68" s="26"/>
      <c r="H68" s="135">
        <f t="shared" si="4"/>
        <v>0</v>
      </c>
      <c r="J68" s="90"/>
    </row>
    <row r="69" spans="2:10" s="89" customFormat="1" ht="78.75">
      <c r="B69" s="136">
        <f>+COUNT($B$61:B68)+1</f>
        <v>8</v>
      </c>
      <c r="C69" s="58"/>
      <c r="D69" s="59" t="s">
        <v>1026</v>
      </c>
      <c r="E69" s="57" t="s">
        <v>52</v>
      </c>
      <c r="F69" s="57">
        <v>4.5</v>
      </c>
      <c r="G69" s="26"/>
      <c r="H69" s="135">
        <f t="shared" si="4"/>
        <v>0</v>
      </c>
      <c r="J69" s="90"/>
    </row>
    <row r="70" spans="2:10" s="89" customFormat="1" ht="15.75" customHeight="1">
      <c r="B70" s="141"/>
      <c r="C70" s="142"/>
      <c r="D70" s="143"/>
      <c r="E70" s="144"/>
      <c r="F70" s="145"/>
      <c r="G70" s="64"/>
      <c r="H70" s="146"/>
    </row>
    <row r="71" spans="2:10" s="89" customFormat="1" ht="16.5" thickBot="1">
      <c r="B71" s="147"/>
      <c r="C71" s="148"/>
      <c r="D71" s="148"/>
      <c r="E71" s="149"/>
      <c r="F71" s="149"/>
      <c r="G71" s="25" t="str">
        <f>C60&amp;" SKUPAJ:"</f>
        <v>PRESTAVITEV KANDELABRA SKUPAJ:</v>
      </c>
      <c r="H71" s="150">
        <f>SUM(H$62:H$69)</f>
        <v>0</v>
      </c>
    </row>
    <row r="72" spans="2:10" s="89" customFormat="1">
      <c r="B72" s="152"/>
      <c r="C72" s="142"/>
      <c r="D72" s="153"/>
      <c r="E72" s="154"/>
      <c r="F72" s="145"/>
      <c r="G72" s="64"/>
      <c r="H72" s="146"/>
      <c r="J72" s="90"/>
    </row>
    <row r="73" spans="2:10" s="89" customFormat="1">
      <c r="B73" s="130" t="s">
        <v>49</v>
      </c>
      <c r="C73" s="182" t="s">
        <v>529</v>
      </c>
      <c r="D73" s="182"/>
      <c r="E73" s="131"/>
      <c r="F73" s="132"/>
      <c r="G73" s="23"/>
      <c r="H73" s="133"/>
      <c r="J73" s="90"/>
    </row>
    <row r="74" spans="2:10" s="89" customFormat="1">
      <c r="B74" s="134" t="s">
        <v>46</v>
      </c>
      <c r="C74" s="183" t="s">
        <v>550</v>
      </c>
      <c r="D74" s="183"/>
      <c r="E74" s="183"/>
      <c r="F74" s="183"/>
      <c r="G74" s="24"/>
      <c r="H74" s="135"/>
    </row>
    <row r="75" spans="2:10" s="89" customFormat="1" ht="78.75">
      <c r="B75" s="136">
        <f>+COUNT($B$74:B74)+1</f>
        <v>1</v>
      </c>
      <c r="C75" s="58"/>
      <c r="D75" s="59" t="s">
        <v>585</v>
      </c>
      <c r="E75" s="57" t="s">
        <v>50</v>
      </c>
      <c r="F75" s="57">
        <v>580</v>
      </c>
      <c r="G75" s="26"/>
      <c r="H75" s="135">
        <f>+$F75*G75</f>
        <v>0</v>
      </c>
      <c r="J75" s="90"/>
    </row>
    <row r="76" spans="2:10" s="89" customFormat="1" ht="15.75" customHeight="1">
      <c r="B76" s="141"/>
      <c r="C76" s="142"/>
      <c r="D76" s="143"/>
      <c r="E76" s="144"/>
      <c r="F76" s="145"/>
      <c r="G76" s="64"/>
      <c r="H76" s="146"/>
    </row>
    <row r="77" spans="2:10" s="89" customFormat="1">
      <c r="B77" s="147"/>
      <c r="C77" s="148"/>
      <c r="D77" s="148"/>
      <c r="E77" s="149"/>
      <c r="F77" s="149"/>
      <c r="G77" s="25" t="str">
        <f>C73&amp;" SKUPAJ:"</f>
        <v>JAKI TOK SKUPAJ:</v>
      </c>
      <c r="H77" s="150">
        <f>SUM(H$75:H$75)</f>
        <v>0</v>
      </c>
    </row>
    <row r="78" spans="2:10" s="89" customFormat="1">
      <c r="B78" s="152"/>
      <c r="C78" s="142"/>
      <c r="D78" s="153"/>
      <c r="E78" s="154"/>
      <c r="F78" s="145"/>
      <c r="G78" s="64"/>
      <c r="H78" s="146"/>
      <c r="J78" s="90"/>
    </row>
    <row r="79" spans="2:10" s="89" customFormat="1">
      <c r="B79" s="130" t="s">
        <v>53</v>
      </c>
      <c r="C79" s="182" t="s">
        <v>568</v>
      </c>
      <c r="D79" s="182"/>
      <c r="E79" s="131"/>
      <c r="F79" s="132"/>
      <c r="G79" s="23"/>
      <c r="H79" s="133"/>
      <c r="J79" s="90"/>
    </row>
    <row r="80" spans="2:10" s="89" customFormat="1">
      <c r="B80" s="134"/>
      <c r="C80" s="183"/>
      <c r="D80" s="183"/>
      <c r="E80" s="183"/>
      <c r="F80" s="183"/>
      <c r="G80" s="24"/>
      <c r="H80" s="135"/>
    </row>
    <row r="81" spans="2:10" s="89" customFormat="1">
      <c r="B81" s="136">
        <f>+COUNT($B80:B$80)+1</f>
        <v>1</v>
      </c>
      <c r="C81" s="58"/>
      <c r="D81" s="59" t="s">
        <v>569</v>
      </c>
      <c r="E81" s="57" t="s">
        <v>52</v>
      </c>
      <c r="F81" s="57">
        <v>1</v>
      </c>
      <c r="G81" s="26"/>
      <c r="H81" s="135">
        <f t="shared" ref="H81" si="5">+$F81*G81</f>
        <v>0</v>
      </c>
      <c r="J81" s="90"/>
    </row>
    <row r="82" spans="2:10" s="89" customFormat="1" ht="15.75" customHeight="1">
      <c r="B82" s="141"/>
      <c r="C82" s="142"/>
      <c r="D82" s="143"/>
      <c r="E82" s="144"/>
      <c r="F82" s="145"/>
      <c r="G82" s="64"/>
      <c r="H82" s="146"/>
    </row>
    <row r="83" spans="2:10" s="89" customFormat="1" ht="16.5" thickBot="1">
      <c r="B83" s="147"/>
      <c r="C83" s="148"/>
      <c r="D83" s="148"/>
      <c r="E83" s="149"/>
      <c r="F83" s="149"/>
      <c r="G83" s="25" t="str">
        <f>C79&amp;" SKUPAJ:"</f>
        <v>TRANSPORT SKUPAJ:</v>
      </c>
      <c r="H83" s="150">
        <f>SUM(H$81:H$81)</f>
        <v>0</v>
      </c>
    </row>
    <row r="84" spans="2:10" s="89" customFormat="1">
      <c r="B84" s="152"/>
      <c r="C84" s="142"/>
      <c r="D84" s="153"/>
      <c r="E84" s="154"/>
      <c r="F84" s="145"/>
      <c r="G84" s="64"/>
      <c r="H84" s="146"/>
      <c r="J84" s="90"/>
    </row>
    <row r="85" spans="2:10" s="89" customFormat="1">
      <c r="B85" s="130" t="s">
        <v>68</v>
      </c>
      <c r="C85" s="182" t="s">
        <v>570</v>
      </c>
      <c r="D85" s="182"/>
      <c r="E85" s="131"/>
      <c r="F85" s="132"/>
      <c r="G85" s="23"/>
      <c r="H85" s="133"/>
      <c r="J85" s="90"/>
    </row>
    <row r="86" spans="2:10" s="89" customFormat="1">
      <c r="B86" s="134"/>
      <c r="C86" s="183"/>
      <c r="D86" s="183"/>
      <c r="E86" s="183"/>
      <c r="F86" s="183"/>
      <c r="G86" s="24"/>
      <c r="H86" s="135"/>
    </row>
    <row r="87" spans="2:10" s="89" customFormat="1" ht="31.5">
      <c r="B87" s="136">
        <f>+COUNT($B$86:B86)+1</f>
        <v>1</v>
      </c>
      <c r="C87" s="58"/>
      <c r="D87" s="59" t="s">
        <v>586</v>
      </c>
      <c r="E87" s="57" t="s">
        <v>50</v>
      </c>
      <c r="F87" s="57">
        <v>580</v>
      </c>
      <c r="G87" s="26"/>
      <c r="H87" s="135">
        <f>+$F87*G87</f>
        <v>0</v>
      </c>
      <c r="J87" s="90"/>
    </row>
    <row r="88" spans="2:10" s="89" customFormat="1">
      <c r="B88" s="136">
        <f>+COUNT($B$86:B87)+1</f>
        <v>2</v>
      </c>
      <c r="C88" s="58"/>
      <c r="D88" s="138" t="s">
        <v>1022</v>
      </c>
      <c r="E88" s="57" t="s">
        <v>52</v>
      </c>
      <c r="F88" s="57">
        <v>1</v>
      </c>
      <c r="G88" s="26"/>
      <c r="H88" s="135">
        <f t="shared" ref="H88:H90" si="6">+$F88*G88</f>
        <v>0</v>
      </c>
      <c r="J88" s="90"/>
    </row>
    <row r="89" spans="2:10" s="89" customFormat="1">
      <c r="B89" s="136">
        <f>+COUNT($B$86:B88)+1</f>
        <v>3</v>
      </c>
      <c r="C89" s="58"/>
      <c r="D89" s="138" t="s">
        <v>70</v>
      </c>
      <c r="E89" s="57" t="s">
        <v>1027</v>
      </c>
      <c r="F89" s="57">
        <v>10</v>
      </c>
      <c r="G89" s="26"/>
      <c r="H89" s="135">
        <f t="shared" si="6"/>
        <v>0</v>
      </c>
      <c r="J89" s="90"/>
    </row>
    <row r="90" spans="2:10" s="89" customFormat="1">
      <c r="B90" s="136">
        <f>+COUNT($B$86:B89)+1</f>
        <v>4</v>
      </c>
      <c r="C90" s="58"/>
      <c r="D90" s="138" t="s">
        <v>1023</v>
      </c>
      <c r="E90" s="57" t="s">
        <v>1027</v>
      </c>
      <c r="F90" s="57">
        <v>10</v>
      </c>
      <c r="G90" s="26"/>
      <c r="H90" s="135">
        <f t="shared" si="6"/>
        <v>0</v>
      </c>
      <c r="J90" s="90"/>
    </row>
    <row r="91" spans="2:10" s="89" customFormat="1" ht="15.75" customHeight="1">
      <c r="B91" s="141"/>
      <c r="C91" s="142"/>
      <c r="D91" s="143"/>
      <c r="E91" s="144"/>
      <c r="F91" s="145"/>
      <c r="G91" s="64"/>
      <c r="H91" s="146"/>
    </row>
    <row r="92" spans="2:10" s="89" customFormat="1" ht="16.5" thickBot="1">
      <c r="B92" s="147"/>
      <c r="C92" s="148"/>
      <c r="D92" s="148"/>
      <c r="E92" s="149"/>
      <c r="F92" s="149"/>
      <c r="G92" s="25" t="str">
        <f>C85&amp;" SKUPAJ:"</f>
        <v>ZAKLJUČNA DELA SKUPAJ:</v>
      </c>
      <c r="H92" s="150">
        <f>SUM(H$87:H$90)</f>
        <v>0</v>
      </c>
    </row>
  </sheetData>
  <sheetProtection algorithmName="SHA-512" hashValue="TR946maDDobhABSOC44fdtCYUaiojt8t4RtmiH/NhbIjFmkG1KzXnRAg5kBaTnk+xU9xRA75htgIBQDTDoUl0Q==" saltValue="C+SoY4fRBYVmWXWkWSPROg==" spinCount="100000" sheet="1" objects="1" scenarios="1"/>
  <mergeCells count="13">
    <mergeCell ref="C86:F86"/>
    <mergeCell ref="C80:F80"/>
    <mergeCell ref="C73:D73"/>
    <mergeCell ref="C74:F74"/>
    <mergeCell ref="C85:D85"/>
    <mergeCell ref="C61:F61"/>
    <mergeCell ref="C79:D79"/>
    <mergeCell ref="C22:F22"/>
    <mergeCell ref="C24:D24"/>
    <mergeCell ref="C25:F25"/>
    <mergeCell ref="C31:D31"/>
    <mergeCell ref="C32:F32"/>
    <mergeCell ref="C60:D60"/>
  </mergeCells>
  <pageMargins left="0.70866141732283472" right="0.70866141732283472" top="0.74803149606299213" bottom="0.74803149606299213" header="0.31496062992125984" footer="0.31496062992125984"/>
  <pageSetup paperSize="9" scale="68" orientation="portrait" r:id="rId1"/>
  <headerFooter>
    <oddHeader>&amp;C&amp;"-,Ležeče"Rekonstrukcija ceste R1-212/1119 Bloška Polica - Sodražica
od km 13,540 do km 15,352 skozi Žimarice&amp;R&amp;"-,Ležeče"RAZPIS 2020</oddHeader>
    <oddFooter>Stran &amp;P od &amp;N</oddFooter>
  </headerFooter>
  <rowBreaks count="1" manualBreakCount="1">
    <brk id="54" min="1" max="7" man="1"/>
  </rowBreaks>
  <colBreaks count="1" manualBreakCount="1">
    <brk id="8"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B3706-6279-40FA-8270-A93C2CB7EFFB}">
  <sheetPr>
    <tabColor rgb="FF00339C"/>
  </sheetPr>
  <dimension ref="B1:K46"/>
  <sheetViews>
    <sheetView view="pageBreakPreview" zoomScaleNormal="100" zoomScaleSheetLayoutView="100" workbookViewId="0">
      <selection activeCell="G8" sqref="G8"/>
    </sheetView>
  </sheetViews>
  <sheetFormatPr defaultColWidth="9.140625" defaultRowHeight="15.75"/>
  <cols>
    <col min="1" max="1" width="9.140625" style="90"/>
    <col min="2" max="3" width="10.7109375" style="92" customWidth="1"/>
    <col min="4" max="4" width="47.7109375" style="86" customWidth="1"/>
    <col min="5" max="5" width="14.7109375" style="87" customWidth="1"/>
    <col min="6" max="6" width="12.7109375" style="87" customWidth="1"/>
    <col min="7" max="7" width="15.7109375" style="18" customWidth="1"/>
    <col min="8" max="8" width="15.7109375" style="88" customWidth="1"/>
    <col min="9" max="9" width="11.5703125" style="89" bestFit="1" customWidth="1"/>
    <col min="10" max="10" width="10.140625" style="90" bestFit="1" customWidth="1"/>
    <col min="11" max="16384" width="9.140625" style="90"/>
  </cols>
  <sheetData>
    <row r="1" spans="2:10">
      <c r="B1" s="84" t="s">
        <v>593</v>
      </c>
      <c r="C1" s="85" t="str">
        <f ca="1">MID(CELL("filename",A1),FIND("]",CELL("filename",A1))+1,255)</f>
        <v>VODOVOD</v>
      </c>
    </row>
    <row r="3" spans="2:10">
      <c r="B3" s="91" t="s">
        <v>14</v>
      </c>
    </row>
    <row r="4" spans="2:10">
      <c r="B4" s="93" t="str">
        <f ca="1">"REKAPITULACIJA "&amp;C1</f>
        <v>REKAPITULACIJA VODOVOD</v>
      </c>
      <c r="C4" s="94"/>
      <c r="D4" s="94"/>
      <c r="E4" s="95"/>
      <c r="F4" s="95"/>
      <c r="G4" s="19"/>
      <c r="H4" s="57"/>
      <c r="I4" s="96"/>
    </row>
    <row r="5" spans="2:10">
      <c r="B5" s="97"/>
      <c r="C5" s="98"/>
      <c r="D5" s="99"/>
      <c r="H5" s="100"/>
      <c r="I5" s="101"/>
      <c r="J5" s="102"/>
    </row>
    <row r="6" spans="2:10">
      <c r="B6" s="103" t="s">
        <v>47</v>
      </c>
      <c r="D6" s="104" t="str">
        <f>VLOOKUP(B6,$B$14:$H$9802,2,FALSE)</f>
        <v>PREDHODNA IN PRIPRAVLJALNA DELA</v>
      </c>
      <c r="E6" s="105"/>
      <c r="F6" s="88"/>
      <c r="H6" s="106">
        <f>VLOOKUP($D6&amp;" SKUPAJ:",$G$14:H$9802,2,FALSE)</f>
        <v>0</v>
      </c>
      <c r="I6" s="107"/>
      <c r="J6" s="108"/>
    </row>
    <row r="7" spans="2:10">
      <c r="B7" s="103"/>
      <c r="D7" s="104"/>
      <c r="E7" s="105"/>
      <c r="F7" s="88"/>
      <c r="H7" s="106"/>
      <c r="I7" s="109"/>
      <c r="J7" s="110"/>
    </row>
    <row r="8" spans="2:10">
      <c r="B8" s="103" t="s">
        <v>48</v>
      </c>
      <c r="D8" s="104" t="str">
        <f>VLOOKUP(B8,$B$14:$H$9802,2,FALSE)</f>
        <v>ZEMELJSKA DELA IN TEMELJENJE</v>
      </c>
      <c r="E8" s="105"/>
      <c r="F8" s="88"/>
      <c r="H8" s="106">
        <f>VLOOKUP($D8&amp;" SKUPAJ:",$G$14:H$9802,2,FALSE)</f>
        <v>0</v>
      </c>
      <c r="I8" s="111"/>
      <c r="J8" s="112"/>
    </row>
    <row r="9" spans="2:10">
      <c r="B9" s="103"/>
      <c r="D9" s="104"/>
      <c r="E9" s="105"/>
      <c r="F9" s="88"/>
      <c r="H9" s="106"/>
      <c r="I9" s="96"/>
    </row>
    <row r="10" spans="2:10">
      <c r="B10" s="103" t="s">
        <v>45</v>
      </c>
      <c r="D10" s="104" t="str">
        <f>VLOOKUP(B10,$B$14:$H$9802,2,FALSE)</f>
        <v>GRADBENA DELA</v>
      </c>
      <c r="E10" s="105"/>
      <c r="F10" s="88"/>
      <c r="H10" s="106">
        <f>VLOOKUP($D10&amp;" SKUPAJ:",$G$14:H$9802,2,FALSE)</f>
        <v>0</v>
      </c>
    </row>
    <row r="11" spans="2:10" s="89" customFormat="1" ht="16.5" thickBot="1">
      <c r="B11" s="113"/>
      <c r="C11" s="114"/>
      <c r="D11" s="115"/>
      <c r="E11" s="116"/>
      <c r="F11" s="117"/>
      <c r="G11" s="20"/>
      <c r="H11" s="118"/>
    </row>
    <row r="12" spans="2:10" s="89" customFormat="1" ht="16.5" thickTop="1">
      <c r="B12" s="119"/>
      <c r="C12" s="120"/>
      <c r="D12" s="121"/>
      <c r="E12" s="122"/>
      <c r="F12" s="123"/>
      <c r="G12" s="21" t="str">
        <f ca="1">"SKUPAJ "&amp;C1&amp;" (BREZ DDV):"</f>
        <v>SKUPAJ VODOVOD (BREZ DDV):</v>
      </c>
      <c r="H12" s="124">
        <f>ROUND(SUM(H6:H10),2)</f>
        <v>0</v>
      </c>
    </row>
    <row r="14" spans="2:10" s="89" customFormat="1" ht="16.5" thickBot="1">
      <c r="B14" s="125" t="s">
        <v>0</v>
      </c>
      <c r="C14" s="126" t="s">
        <v>1</v>
      </c>
      <c r="D14" s="127" t="s">
        <v>2</v>
      </c>
      <c r="E14" s="128" t="s">
        <v>3</v>
      </c>
      <c r="F14" s="128" t="s">
        <v>4</v>
      </c>
      <c r="G14" s="22" t="s">
        <v>5</v>
      </c>
      <c r="H14" s="128" t="s">
        <v>6</v>
      </c>
    </row>
    <row r="16" spans="2:10">
      <c r="B16" s="129"/>
      <c r="C16" s="129"/>
      <c r="D16" s="129"/>
      <c r="E16" s="129"/>
      <c r="F16" s="129"/>
      <c r="G16" s="78"/>
      <c r="H16" s="129"/>
    </row>
    <row r="18" spans="2:11" s="89" customFormat="1">
      <c r="B18" s="130" t="s">
        <v>47</v>
      </c>
      <c r="C18" s="182" t="s">
        <v>587</v>
      </c>
      <c r="D18" s="182"/>
      <c r="E18" s="131"/>
      <c r="F18" s="132"/>
      <c r="G18" s="23"/>
      <c r="H18" s="133"/>
    </row>
    <row r="19" spans="2:11" s="89" customFormat="1">
      <c r="B19" s="134"/>
      <c r="C19" s="183"/>
      <c r="D19" s="183"/>
      <c r="E19" s="183"/>
      <c r="F19" s="183"/>
      <c r="G19" s="24"/>
      <c r="H19" s="135"/>
    </row>
    <row r="20" spans="2:11" s="89" customFormat="1" ht="31.5">
      <c r="B20" s="136">
        <f>+COUNT($B$19:B19)+1</f>
        <v>1</v>
      </c>
      <c r="C20" s="58"/>
      <c r="D20" s="59" t="s">
        <v>1029</v>
      </c>
      <c r="E20" s="57" t="s">
        <v>588</v>
      </c>
      <c r="F20" s="57">
        <v>1100</v>
      </c>
      <c r="G20" s="26"/>
      <c r="H20" s="135">
        <f>+$F20*G20</f>
        <v>0</v>
      </c>
      <c r="K20" s="87"/>
    </row>
    <row r="21" spans="2:11" s="89" customFormat="1" ht="15.75" customHeight="1">
      <c r="B21" s="141"/>
      <c r="C21" s="142"/>
      <c r="D21" s="143"/>
      <c r="E21" s="144"/>
      <c r="F21" s="145"/>
      <c r="G21" s="64"/>
      <c r="H21" s="146"/>
    </row>
    <row r="22" spans="2:11" s="89" customFormat="1">
      <c r="B22" s="147"/>
      <c r="C22" s="148"/>
      <c r="D22" s="148"/>
      <c r="E22" s="149"/>
      <c r="F22" s="149"/>
      <c r="G22" s="25" t="str">
        <f>C18&amp;" SKUPAJ:"</f>
        <v>PREDHODNA IN PRIPRAVLJALNA DELA SKUPAJ:</v>
      </c>
      <c r="H22" s="150">
        <f>SUM(H$20:H$20)</f>
        <v>0</v>
      </c>
    </row>
    <row r="23" spans="2:11" s="89" customFormat="1">
      <c r="B23" s="141"/>
      <c r="C23" s="142"/>
      <c r="D23" s="143"/>
      <c r="E23" s="144"/>
      <c r="F23" s="145"/>
      <c r="G23" s="64"/>
      <c r="H23" s="146"/>
    </row>
    <row r="24" spans="2:11" s="89" customFormat="1">
      <c r="B24" s="130" t="s">
        <v>48</v>
      </c>
      <c r="C24" s="182" t="s">
        <v>168</v>
      </c>
      <c r="D24" s="182"/>
      <c r="E24" s="131"/>
      <c r="F24" s="132"/>
      <c r="G24" s="23"/>
      <c r="H24" s="133"/>
    </row>
    <row r="25" spans="2:11" s="89" customFormat="1" ht="42" customHeight="1">
      <c r="B25" s="134"/>
      <c r="C25" s="184" t="s">
        <v>1035</v>
      </c>
      <c r="D25" s="184"/>
      <c r="E25" s="184"/>
      <c r="F25" s="184"/>
      <c r="G25" s="24"/>
      <c r="H25" s="135"/>
    </row>
    <row r="26" spans="2:11" s="89" customFormat="1" ht="31.5">
      <c r="B26" s="136">
        <f>+COUNT($B$25:B25)+1</f>
        <v>1</v>
      </c>
      <c r="C26" s="58"/>
      <c r="D26" s="59" t="s">
        <v>1396</v>
      </c>
      <c r="E26" s="57" t="s">
        <v>588</v>
      </c>
      <c r="F26" s="57">
        <v>860</v>
      </c>
      <c r="G26" s="26"/>
      <c r="H26" s="135">
        <f t="shared" ref="H26:H32" si="0">+$F26*G26</f>
        <v>0</v>
      </c>
    </row>
    <row r="27" spans="2:11" s="89" customFormat="1" ht="63">
      <c r="B27" s="136">
        <f>+COUNT($B$25:B26)+1</f>
        <v>2</v>
      </c>
      <c r="C27" s="58"/>
      <c r="D27" s="59" t="s">
        <v>1030</v>
      </c>
      <c r="E27" s="57" t="s">
        <v>25</v>
      </c>
      <c r="F27" s="57">
        <v>35</v>
      </c>
      <c r="G27" s="26"/>
      <c r="H27" s="135">
        <f t="shared" si="0"/>
        <v>0</v>
      </c>
    </row>
    <row r="28" spans="2:11" s="89" customFormat="1" ht="47.25">
      <c r="B28" s="136">
        <f>+COUNT($B$25:B27)+1</f>
        <v>3</v>
      </c>
      <c r="C28" s="58"/>
      <c r="D28" s="59" t="s">
        <v>1031</v>
      </c>
      <c r="E28" s="57" t="s">
        <v>25</v>
      </c>
      <c r="F28" s="57">
        <v>1560</v>
      </c>
      <c r="G28" s="26"/>
      <c r="H28" s="135">
        <f t="shared" si="0"/>
        <v>0</v>
      </c>
    </row>
    <row r="29" spans="2:11" s="89" customFormat="1" ht="47.25">
      <c r="B29" s="136">
        <f>+COUNT($B$25:B28)+1</f>
        <v>4</v>
      </c>
      <c r="C29" s="58"/>
      <c r="D29" s="59" t="s">
        <v>1032</v>
      </c>
      <c r="E29" s="57" t="s">
        <v>24</v>
      </c>
      <c r="F29" s="57">
        <v>660</v>
      </c>
      <c r="G29" s="26"/>
      <c r="H29" s="135">
        <f t="shared" si="0"/>
        <v>0</v>
      </c>
    </row>
    <row r="30" spans="2:11" s="89" customFormat="1" ht="47.25">
      <c r="B30" s="136">
        <f>+COUNT($B$25:B29)+1</f>
        <v>5</v>
      </c>
      <c r="C30" s="58"/>
      <c r="D30" s="59" t="s">
        <v>1033</v>
      </c>
      <c r="E30" s="57" t="s">
        <v>25</v>
      </c>
      <c r="F30" s="57">
        <v>75</v>
      </c>
      <c r="G30" s="26"/>
      <c r="H30" s="135">
        <f t="shared" si="0"/>
        <v>0</v>
      </c>
    </row>
    <row r="31" spans="2:11" s="89" customFormat="1" ht="78.75">
      <c r="B31" s="136">
        <f>+COUNT($B$25:B30)+1</f>
        <v>6</v>
      </c>
      <c r="C31" s="58"/>
      <c r="D31" s="59" t="s">
        <v>1034</v>
      </c>
      <c r="E31" s="57" t="s">
        <v>25</v>
      </c>
      <c r="F31" s="57">
        <v>320</v>
      </c>
      <c r="G31" s="26"/>
      <c r="H31" s="135">
        <f t="shared" ref="H31" si="1">+$F31*G31</f>
        <v>0</v>
      </c>
    </row>
    <row r="32" spans="2:11" s="89" customFormat="1" ht="94.5">
      <c r="B32" s="136">
        <f>+COUNT($B$25:B30)+1</f>
        <v>6</v>
      </c>
      <c r="C32" s="58"/>
      <c r="D32" s="59" t="s">
        <v>1043</v>
      </c>
      <c r="E32" s="57" t="s">
        <v>25</v>
      </c>
      <c r="F32" s="57">
        <v>1200</v>
      </c>
      <c r="G32" s="26"/>
      <c r="H32" s="135">
        <f t="shared" si="0"/>
        <v>0</v>
      </c>
    </row>
    <row r="33" spans="2:10" s="89" customFormat="1" ht="15.75" customHeight="1">
      <c r="B33" s="141"/>
      <c r="C33" s="142"/>
      <c r="D33" s="143"/>
      <c r="E33" s="144"/>
      <c r="F33" s="145"/>
      <c r="G33" s="64"/>
      <c r="H33" s="146"/>
    </row>
    <row r="34" spans="2:10" s="89" customFormat="1">
      <c r="B34" s="147"/>
      <c r="C34" s="148"/>
      <c r="D34" s="148"/>
      <c r="E34" s="149"/>
      <c r="F34" s="149"/>
      <c r="G34" s="25" t="str">
        <f>C24&amp;" SKUPAJ:"</f>
        <v>ZEMELJSKA DELA IN TEMELJENJE SKUPAJ:</v>
      </c>
      <c r="H34" s="150">
        <f>SUM(H$26:H$32)</f>
        <v>0</v>
      </c>
    </row>
    <row r="35" spans="2:10" s="89" customFormat="1">
      <c r="B35" s="152"/>
      <c r="C35" s="142"/>
      <c r="D35" s="153"/>
      <c r="E35" s="154"/>
      <c r="F35" s="145"/>
      <c r="G35" s="64"/>
      <c r="H35" s="146"/>
      <c r="J35" s="90"/>
    </row>
    <row r="36" spans="2:10" s="89" customFormat="1">
      <c r="B36" s="130" t="s">
        <v>45</v>
      </c>
      <c r="C36" s="182" t="s">
        <v>340</v>
      </c>
      <c r="D36" s="182"/>
      <c r="E36" s="131"/>
      <c r="F36" s="132"/>
      <c r="G36" s="23"/>
      <c r="H36" s="133"/>
      <c r="J36" s="90"/>
    </row>
    <row r="37" spans="2:10" s="89" customFormat="1">
      <c r="B37" s="134"/>
      <c r="C37" s="184"/>
      <c r="D37" s="184"/>
      <c r="E37" s="184"/>
      <c r="F37" s="184"/>
      <c r="G37" s="24"/>
      <c r="H37" s="135"/>
    </row>
    <row r="38" spans="2:10" s="89" customFormat="1" ht="47.25">
      <c r="B38" s="136">
        <f>+COUNT($B$37:B37)+1</f>
        <v>1</v>
      </c>
      <c r="C38" s="58"/>
      <c r="D38" s="59" t="s">
        <v>1036</v>
      </c>
      <c r="E38" s="57" t="s">
        <v>25</v>
      </c>
      <c r="F38" s="57">
        <v>8</v>
      </c>
      <c r="G38" s="26"/>
      <c r="H38" s="135">
        <f>+$F38*G38</f>
        <v>0</v>
      </c>
      <c r="J38" s="90"/>
    </row>
    <row r="39" spans="2:10" s="89" customFormat="1" ht="47.25">
      <c r="B39" s="136">
        <f>+COUNT($B$37:B38)+1</f>
        <v>2</v>
      </c>
      <c r="C39" s="58"/>
      <c r="D39" s="59" t="s">
        <v>1037</v>
      </c>
      <c r="E39" s="57" t="s">
        <v>71</v>
      </c>
      <c r="F39" s="57">
        <v>60</v>
      </c>
      <c r="G39" s="26"/>
      <c r="H39" s="135">
        <f t="shared" ref="H39:H44" si="2">+$F39*G39</f>
        <v>0</v>
      </c>
      <c r="J39" s="90"/>
    </row>
    <row r="40" spans="2:10" s="89" customFormat="1" ht="31.5">
      <c r="B40" s="136">
        <f>+COUNT($B$37:B39)+1</f>
        <v>3</v>
      </c>
      <c r="C40" s="58"/>
      <c r="D40" s="59" t="s">
        <v>1038</v>
      </c>
      <c r="E40" s="57" t="s">
        <v>588</v>
      </c>
      <c r="F40" s="57">
        <v>1100</v>
      </c>
      <c r="G40" s="26"/>
      <c r="H40" s="135">
        <f t="shared" si="2"/>
        <v>0</v>
      </c>
      <c r="J40" s="90"/>
    </row>
    <row r="41" spans="2:10" s="89" customFormat="1" ht="31.5">
      <c r="B41" s="136">
        <f>+COUNT($B$37:B40)+1</f>
        <v>4</v>
      </c>
      <c r="C41" s="58"/>
      <c r="D41" s="59" t="s">
        <v>1039</v>
      </c>
      <c r="E41" s="57" t="s">
        <v>25</v>
      </c>
      <c r="F41" s="57">
        <v>8</v>
      </c>
      <c r="G41" s="26"/>
      <c r="H41" s="135">
        <f t="shared" si="2"/>
        <v>0</v>
      </c>
      <c r="J41" s="90"/>
    </row>
    <row r="42" spans="2:10" s="89" customFormat="1" ht="47.25">
      <c r="B42" s="136">
        <f>+COUNT($B$37:B41)+1</f>
        <v>5</v>
      </c>
      <c r="C42" s="58"/>
      <c r="D42" s="59" t="s">
        <v>1040</v>
      </c>
      <c r="E42" s="57" t="s">
        <v>23</v>
      </c>
      <c r="F42" s="57">
        <v>12</v>
      </c>
      <c r="G42" s="26"/>
      <c r="H42" s="135">
        <f t="shared" si="2"/>
        <v>0</v>
      </c>
      <c r="J42" s="90"/>
    </row>
    <row r="43" spans="2:10" s="89" customFormat="1">
      <c r="B43" s="136">
        <f>+COUNT($B$37:B42)+1</f>
        <v>6</v>
      </c>
      <c r="C43" s="58"/>
      <c r="D43" s="59" t="s">
        <v>1041</v>
      </c>
      <c r="E43" s="57" t="s">
        <v>23</v>
      </c>
      <c r="F43" s="57">
        <v>22</v>
      </c>
      <c r="G43" s="26"/>
      <c r="H43" s="135">
        <f t="shared" si="2"/>
        <v>0</v>
      </c>
      <c r="J43" s="90"/>
    </row>
    <row r="44" spans="2:10" s="89" customFormat="1" ht="31.5">
      <c r="B44" s="136">
        <f>+COUNT($B$37:B43)+1</f>
        <v>7</v>
      </c>
      <c r="C44" s="58"/>
      <c r="D44" s="59" t="s">
        <v>1042</v>
      </c>
      <c r="E44" s="57" t="s">
        <v>23</v>
      </c>
      <c r="F44" s="57">
        <v>18</v>
      </c>
      <c r="G44" s="26"/>
      <c r="H44" s="135">
        <f t="shared" si="2"/>
        <v>0</v>
      </c>
      <c r="J44" s="90"/>
    </row>
    <row r="45" spans="2:10" s="89" customFormat="1" ht="15.75" customHeight="1">
      <c r="B45" s="141"/>
      <c r="C45" s="142"/>
      <c r="D45" s="143"/>
      <c r="E45" s="144"/>
      <c r="F45" s="145"/>
      <c r="G45" s="64"/>
      <c r="H45" s="146"/>
    </row>
    <row r="46" spans="2:10" s="89" customFormat="1" ht="16.5" thickBot="1">
      <c r="B46" s="147"/>
      <c r="C46" s="148"/>
      <c r="D46" s="148"/>
      <c r="E46" s="149"/>
      <c r="F46" s="149"/>
      <c r="G46" s="25" t="str">
        <f>C36&amp;" SKUPAJ:"</f>
        <v>GRADBENA DELA SKUPAJ:</v>
      </c>
      <c r="H46" s="150">
        <f>SUM(H$38:H$44)</f>
        <v>0</v>
      </c>
    </row>
  </sheetData>
  <sheetProtection algorithmName="SHA-512" hashValue="DX36iowYDN7/w3Ho+Lo900BJQn0WflE+AtCI0x64tt2aoGo9mI5HYJvlccO8zRsb/hgLB+Vd9jY2dMp1jaTSSQ==" saltValue="72b2NEJmBqd8AzAzsMDXUA==" spinCount="100000" sheet="1" objects="1" scenarios="1"/>
  <mergeCells count="6">
    <mergeCell ref="C36:D36"/>
    <mergeCell ref="C37:F37"/>
    <mergeCell ref="C25:F25"/>
    <mergeCell ref="C18:D18"/>
    <mergeCell ref="C19:F19"/>
    <mergeCell ref="C24:D24"/>
  </mergeCells>
  <pageMargins left="0.70866141732283472" right="0.70866141732283472" top="0.74803149606299213" bottom="0.74803149606299213" header="0.31496062992125984" footer="0.31496062992125984"/>
  <pageSetup paperSize="9" scale="68" orientation="portrait" r:id="rId1"/>
  <headerFooter>
    <oddHeader>&amp;C&amp;"-,Ležeče"Rekonstrukcija ceste R1-212/1119 Bloška Polica - Sodražica
od km 13,540 do km 15,352 skozi Žimarice&amp;R&amp;"-,Ležeče"RAZPIS 2020</oddHeader>
    <oddFooter>Stran &amp;P od &amp;N</oddFooter>
  </headerFooter>
  <colBreaks count="1" manualBreakCount="1">
    <brk id="8"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C81AA-319F-455C-A196-B8839A0BC18B}">
  <sheetPr>
    <tabColor rgb="FFFF0000"/>
  </sheetPr>
  <dimension ref="B3:E45"/>
  <sheetViews>
    <sheetView view="pageBreakPreview" zoomScaleNormal="100" zoomScaleSheetLayoutView="100" workbookViewId="0">
      <selection activeCell="C20" sqref="C20"/>
    </sheetView>
  </sheetViews>
  <sheetFormatPr defaultRowHeight="14.25"/>
  <cols>
    <col min="1" max="2" width="9.140625" style="53"/>
    <col min="3" max="3" width="90.5703125" style="53" customWidth="1"/>
    <col min="4" max="4" width="8.7109375" style="53" customWidth="1"/>
    <col min="5" max="5" width="17.85546875" style="55" customWidth="1"/>
    <col min="6" max="258" width="9.140625" style="53"/>
    <col min="259" max="259" width="50.5703125" style="53" customWidth="1"/>
    <col min="260" max="260" width="9.140625" style="53"/>
    <col min="261" max="261" width="13.85546875" style="53" customWidth="1"/>
    <col min="262" max="514" width="9.140625" style="53"/>
    <col min="515" max="515" width="50.5703125" style="53" customWidth="1"/>
    <col min="516" max="516" width="9.140625" style="53"/>
    <col min="517" max="517" width="13.85546875" style="53" customWidth="1"/>
    <col min="518" max="770" width="9.140625" style="53"/>
    <col min="771" max="771" width="50.5703125" style="53" customWidth="1"/>
    <col min="772" max="772" width="9.140625" style="53"/>
    <col min="773" max="773" width="13.85546875" style="53" customWidth="1"/>
    <col min="774" max="1026" width="9.140625" style="53"/>
    <col min="1027" max="1027" width="50.5703125" style="53" customWidth="1"/>
    <col min="1028" max="1028" width="9.140625" style="53"/>
    <col min="1029" max="1029" width="13.85546875" style="53" customWidth="1"/>
    <col min="1030" max="1282" width="9.140625" style="53"/>
    <col min="1283" max="1283" width="50.5703125" style="53" customWidth="1"/>
    <col min="1284" max="1284" width="9.140625" style="53"/>
    <col min="1285" max="1285" width="13.85546875" style="53" customWidth="1"/>
    <col min="1286" max="1538" width="9.140625" style="53"/>
    <col min="1539" max="1539" width="50.5703125" style="53" customWidth="1"/>
    <col min="1540" max="1540" width="9.140625" style="53"/>
    <col min="1541" max="1541" width="13.85546875" style="53" customWidth="1"/>
    <col min="1542" max="1794" width="9.140625" style="53"/>
    <col min="1795" max="1795" width="50.5703125" style="53" customWidth="1"/>
    <col min="1796" max="1796" width="9.140625" style="53"/>
    <col min="1797" max="1797" width="13.85546875" style="53" customWidth="1"/>
    <col min="1798" max="2050" width="9.140625" style="53"/>
    <col min="2051" max="2051" width="50.5703125" style="53" customWidth="1"/>
    <col min="2052" max="2052" width="9.140625" style="53"/>
    <col min="2053" max="2053" width="13.85546875" style="53" customWidth="1"/>
    <col min="2054" max="2306" width="9.140625" style="53"/>
    <col min="2307" max="2307" width="50.5703125" style="53" customWidth="1"/>
    <col min="2308" max="2308" width="9.140625" style="53"/>
    <col min="2309" max="2309" width="13.85546875" style="53" customWidth="1"/>
    <col min="2310" max="2562" width="9.140625" style="53"/>
    <col min="2563" max="2563" width="50.5703125" style="53" customWidth="1"/>
    <col min="2564" max="2564" width="9.140625" style="53"/>
    <col min="2565" max="2565" width="13.85546875" style="53" customWidth="1"/>
    <col min="2566" max="2818" width="9.140625" style="53"/>
    <col min="2819" max="2819" width="50.5703125" style="53" customWidth="1"/>
    <col min="2820" max="2820" width="9.140625" style="53"/>
    <col min="2821" max="2821" width="13.85546875" style="53" customWidth="1"/>
    <col min="2822" max="3074" width="9.140625" style="53"/>
    <col min="3075" max="3075" width="50.5703125" style="53" customWidth="1"/>
    <col min="3076" max="3076" width="9.140625" style="53"/>
    <col min="3077" max="3077" width="13.85546875" style="53" customWidth="1"/>
    <col min="3078" max="3330" width="9.140625" style="53"/>
    <col min="3331" max="3331" width="50.5703125" style="53" customWidth="1"/>
    <col min="3332" max="3332" width="9.140625" style="53"/>
    <col min="3333" max="3333" width="13.85546875" style="53" customWidth="1"/>
    <col min="3334" max="3586" width="9.140625" style="53"/>
    <col min="3587" max="3587" width="50.5703125" style="53" customWidth="1"/>
    <col min="3588" max="3588" width="9.140625" style="53"/>
    <col min="3589" max="3589" width="13.85546875" style="53" customWidth="1"/>
    <col min="3590" max="3842" width="9.140625" style="53"/>
    <col min="3843" max="3843" width="50.5703125" style="53" customWidth="1"/>
    <col min="3844" max="3844" width="9.140625" style="53"/>
    <col min="3845" max="3845" width="13.85546875" style="53" customWidth="1"/>
    <col min="3846" max="4098" width="9.140625" style="53"/>
    <col min="4099" max="4099" width="50.5703125" style="53" customWidth="1"/>
    <col min="4100" max="4100" width="9.140625" style="53"/>
    <col min="4101" max="4101" width="13.85546875" style="53" customWidth="1"/>
    <col min="4102" max="4354" width="9.140625" style="53"/>
    <col min="4355" max="4355" width="50.5703125" style="53" customWidth="1"/>
    <col min="4356" max="4356" width="9.140625" style="53"/>
    <col min="4357" max="4357" width="13.85546875" style="53" customWidth="1"/>
    <col min="4358" max="4610" width="9.140625" style="53"/>
    <col min="4611" max="4611" width="50.5703125" style="53" customWidth="1"/>
    <col min="4612" max="4612" width="9.140625" style="53"/>
    <col min="4613" max="4613" width="13.85546875" style="53" customWidth="1"/>
    <col min="4614" max="4866" width="9.140625" style="53"/>
    <col min="4867" max="4867" width="50.5703125" style="53" customWidth="1"/>
    <col min="4868" max="4868" width="9.140625" style="53"/>
    <col min="4869" max="4869" width="13.85546875" style="53" customWidth="1"/>
    <col min="4870" max="5122" width="9.140625" style="53"/>
    <col min="5123" max="5123" width="50.5703125" style="53" customWidth="1"/>
    <col min="5124" max="5124" width="9.140625" style="53"/>
    <col min="5125" max="5125" width="13.85546875" style="53" customWidth="1"/>
    <col min="5126" max="5378" width="9.140625" style="53"/>
    <col min="5379" max="5379" width="50.5703125" style="53" customWidth="1"/>
    <col min="5380" max="5380" width="9.140625" style="53"/>
    <col min="5381" max="5381" width="13.85546875" style="53" customWidth="1"/>
    <col min="5382" max="5634" width="9.140625" style="53"/>
    <col min="5635" max="5635" width="50.5703125" style="53" customWidth="1"/>
    <col min="5636" max="5636" width="9.140625" style="53"/>
    <col min="5637" max="5637" width="13.85546875" style="53" customWidth="1"/>
    <col min="5638" max="5890" width="9.140625" style="53"/>
    <col min="5891" max="5891" width="50.5703125" style="53" customWidth="1"/>
    <col min="5892" max="5892" width="9.140625" style="53"/>
    <col min="5893" max="5893" width="13.85546875" style="53" customWidth="1"/>
    <col min="5894" max="6146" width="9.140625" style="53"/>
    <col min="6147" max="6147" width="50.5703125" style="53" customWidth="1"/>
    <col min="6148" max="6148" width="9.140625" style="53"/>
    <col min="6149" max="6149" width="13.85546875" style="53" customWidth="1"/>
    <col min="6150" max="6402" width="9.140625" style="53"/>
    <col min="6403" max="6403" width="50.5703125" style="53" customWidth="1"/>
    <col min="6404" max="6404" width="9.140625" style="53"/>
    <col min="6405" max="6405" width="13.85546875" style="53" customWidth="1"/>
    <col min="6406" max="6658" width="9.140625" style="53"/>
    <col min="6659" max="6659" width="50.5703125" style="53" customWidth="1"/>
    <col min="6660" max="6660" width="9.140625" style="53"/>
    <col min="6661" max="6661" width="13.85546875" style="53" customWidth="1"/>
    <col min="6662" max="6914" width="9.140625" style="53"/>
    <col min="6915" max="6915" width="50.5703125" style="53" customWidth="1"/>
    <col min="6916" max="6916" width="9.140625" style="53"/>
    <col min="6917" max="6917" width="13.85546875" style="53" customWidth="1"/>
    <col min="6918" max="7170" width="9.140625" style="53"/>
    <col min="7171" max="7171" width="50.5703125" style="53" customWidth="1"/>
    <col min="7172" max="7172" width="9.140625" style="53"/>
    <col min="7173" max="7173" width="13.85546875" style="53" customWidth="1"/>
    <col min="7174" max="7426" width="9.140625" style="53"/>
    <col min="7427" max="7427" width="50.5703125" style="53" customWidth="1"/>
    <col min="7428" max="7428" width="9.140625" style="53"/>
    <col min="7429" max="7429" width="13.85546875" style="53" customWidth="1"/>
    <col min="7430" max="7682" width="9.140625" style="53"/>
    <col min="7683" max="7683" width="50.5703125" style="53" customWidth="1"/>
    <col min="7684" max="7684" width="9.140625" style="53"/>
    <col min="7685" max="7685" width="13.85546875" style="53" customWidth="1"/>
    <col min="7686" max="7938" width="9.140625" style="53"/>
    <col min="7939" max="7939" width="50.5703125" style="53" customWidth="1"/>
    <col min="7940" max="7940" width="9.140625" style="53"/>
    <col min="7941" max="7941" width="13.85546875" style="53" customWidth="1"/>
    <col min="7942" max="8194" width="9.140625" style="53"/>
    <col min="8195" max="8195" width="50.5703125" style="53" customWidth="1"/>
    <col min="8196" max="8196" width="9.140625" style="53"/>
    <col min="8197" max="8197" width="13.85546875" style="53" customWidth="1"/>
    <col min="8198" max="8450" width="9.140625" style="53"/>
    <col min="8451" max="8451" width="50.5703125" style="53" customWidth="1"/>
    <col min="8452" max="8452" width="9.140625" style="53"/>
    <col min="8453" max="8453" width="13.85546875" style="53" customWidth="1"/>
    <col min="8454" max="8706" width="9.140625" style="53"/>
    <col min="8707" max="8707" width="50.5703125" style="53" customWidth="1"/>
    <col min="8708" max="8708" width="9.140625" style="53"/>
    <col min="8709" max="8709" width="13.85546875" style="53" customWidth="1"/>
    <col min="8710" max="8962" width="9.140625" style="53"/>
    <col min="8963" max="8963" width="50.5703125" style="53" customWidth="1"/>
    <col min="8964" max="8964" width="9.140625" style="53"/>
    <col min="8965" max="8965" width="13.85546875" style="53" customWidth="1"/>
    <col min="8966" max="9218" width="9.140625" style="53"/>
    <col min="9219" max="9219" width="50.5703125" style="53" customWidth="1"/>
    <col min="9220" max="9220" width="9.140625" style="53"/>
    <col min="9221" max="9221" width="13.85546875" style="53" customWidth="1"/>
    <col min="9222" max="9474" width="9.140625" style="53"/>
    <col min="9475" max="9475" width="50.5703125" style="53" customWidth="1"/>
    <col min="9476" max="9476" width="9.140625" style="53"/>
    <col min="9477" max="9477" width="13.85546875" style="53" customWidth="1"/>
    <col min="9478" max="9730" width="9.140625" style="53"/>
    <col min="9731" max="9731" width="50.5703125" style="53" customWidth="1"/>
    <col min="9732" max="9732" width="9.140625" style="53"/>
    <col min="9733" max="9733" width="13.85546875" style="53" customWidth="1"/>
    <col min="9734" max="9986" width="9.140625" style="53"/>
    <col min="9987" max="9987" width="50.5703125" style="53" customWidth="1"/>
    <col min="9988" max="9988" width="9.140625" style="53"/>
    <col min="9989" max="9989" width="13.85546875" style="53" customWidth="1"/>
    <col min="9990" max="10242" width="9.140625" style="53"/>
    <col min="10243" max="10243" width="50.5703125" style="53" customWidth="1"/>
    <col min="10244" max="10244" width="9.140625" style="53"/>
    <col min="10245" max="10245" width="13.85546875" style="53" customWidth="1"/>
    <col min="10246" max="10498" width="9.140625" style="53"/>
    <col min="10499" max="10499" width="50.5703125" style="53" customWidth="1"/>
    <col min="10500" max="10500" width="9.140625" style="53"/>
    <col min="10501" max="10501" width="13.85546875" style="53" customWidth="1"/>
    <col min="10502" max="10754" width="9.140625" style="53"/>
    <col min="10755" max="10755" width="50.5703125" style="53" customWidth="1"/>
    <col min="10756" max="10756" width="9.140625" style="53"/>
    <col min="10757" max="10757" width="13.85546875" style="53" customWidth="1"/>
    <col min="10758" max="11010" width="9.140625" style="53"/>
    <col min="11011" max="11011" width="50.5703125" style="53" customWidth="1"/>
    <col min="11012" max="11012" width="9.140625" style="53"/>
    <col min="11013" max="11013" width="13.85546875" style="53" customWidth="1"/>
    <col min="11014" max="11266" width="9.140625" style="53"/>
    <col min="11267" max="11267" width="50.5703125" style="53" customWidth="1"/>
    <col min="11268" max="11268" width="9.140625" style="53"/>
    <col min="11269" max="11269" width="13.85546875" style="53" customWidth="1"/>
    <col min="11270" max="11522" width="9.140625" style="53"/>
    <col min="11523" max="11523" width="50.5703125" style="53" customWidth="1"/>
    <col min="11524" max="11524" width="9.140625" style="53"/>
    <col min="11525" max="11525" width="13.85546875" style="53" customWidth="1"/>
    <col min="11526" max="11778" width="9.140625" style="53"/>
    <col min="11779" max="11779" width="50.5703125" style="53" customWidth="1"/>
    <col min="11780" max="11780" width="9.140625" style="53"/>
    <col min="11781" max="11781" width="13.85546875" style="53" customWidth="1"/>
    <col min="11782" max="12034" width="9.140625" style="53"/>
    <col min="12035" max="12035" width="50.5703125" style="53" customWidth="1"/>
    <col min="12036" max="12036" width="9.140625" style="53"/>
    <col min="12037" max="12037" width="13.85546875" style="53" customWidth="1"/>
    <col min="12038" max="12290" width="9.140625" style="53"/>
    <col min="12291" max="12291" width="50.5703125" style="53" customWidth="1"/>
    <col min="12292" max="12292" width="9.140625" style="53"/>
    <col min="12293" max="12293" width="13.85546875" style="53" customWidth="1"/>
    <col min="12294" max="12546" width="9.140625" style="53"/>
    <col min="12547" max="12547" width="50.5703125" style="53" customWidth="1"/>
    <col min="12548" max="12548" width="9.140625" style="53"/>
    <col min="12549" max="12549" width="13.85546875" style="53" customWidth="1"/>
    <col min="12550" max="12802" width="9.140625" style="53"/>
    <col min="12803" max="12803" width="50.5703125" style="53" customWidth="1"/>
    <col min="12804" max="12804" width="9.140625" style="53"/>
    <col min="12805" max="12805" width="13.85546875" style="53" customWidth="1"/>
    <col min="12806" max="13058" width="9.140625" style="53"/>
    <col min="13059" max="13059" width="50.5703125" style="53" customWidth="1"/>
    <col min="13060" max="13060" width="9.140625" style="53"/>
    <col min="13061" max="13061" width="13.85546875" style="53" customWidth="1"/>
    <col min="13062" max="13314" width="9.140625" style="53"/>
    <col min="13315" max="13315" width="50.5703125" style="53" customWidth="1"/>
    <col min="13316" max="13316" width="9.140625" style="53"/>
    <col min="13317" max="13317" width="13.85546875" style="53" customWidth="1"/>
    <col min="13318" max="13570" width="9.140625" style="53"/>
    <col min="13571" max="13571" width="50.5703125" style="53" customWidth="1"/>
    <col min="13572" max="13572" width="9.140625" style="53"/>
    <col min="13573" max="13573" width="13.85546875" style="53" customWidth="1"/>
    <col min="13574" max="13826" width="9.140625" style="53"/>
    <col min="13827" max="13827" width="50.5703125" style="53" customWidth="1"/>
    <col min="13828" max="13828" width="9.140625" style="53"/>
    <col min="13829" max="13829" width="13.85546875" style="53" customWidth="1"/>
    <col min="13830" max="14082" width="9.140625" style="53"/>
    <col min="14083" max="14083" width="50.5703125" style="53" customWidth="1"/>
    <col min="14084" max="14084" width="9.140625" style="53"/>
    <col min="14085" max="14085" width="13.85546875" style="53" customWidth="1"/>
    <col min="14086" max="14338" width="9.140625" style="53"/>
    <col min="14339" max="14339" width="50.5703125" style="53" customWidth="1"/>
    <col min="14340" max="14340" width="9.140625" style="53"/>
    <col min="14341" max="14341" width="13.85546875" style="53" customWidth="1"/>
    <col min="14342" max="14594" width="9.140625" style="53"/>
    <col min="14595" max="14595" width="50.5703125" style="53" customWidth="1"/>
    <col min="14596" max="14596" width="9.140625" style="53"/>
    <col min="14597" max="14597" width="13.85546875" style="53" customWidth="1"/>
    <col min="14598" max="14850" width="9.140625" style="53"/>
    <col min="14851" max="14851" width="50.5703125" style="53" customWidth="1"/>
    <col min="14852" max="14852" width="9.140625" style="53"/>
    <col min="14853" max="14853" width="13.85546875" style="53" customWidth="1"/>
    <col min="14854" max="15106" width="9.140625" style="53"/>
    <col min="15107" max="15107" width="50.5703125" style="53" customWidth="1"/>
    <col min="15108" max="15108" width="9.140625" style="53"/>
    <col min="15109" max="15109" width="13.85546875" style="53" customWidth="1"/>
    <col min="15110" max="15362" width="9.140625" style="53"/>
    <col min="15363" max="15363" width="50.5703125" style="53" customWidth="1"/>
    <col min="15364" max="15364" width="9.140625" style="53"/>
    <col min="15365" max="15365" width="13.85546875" style="53" customWidth="1"/>
    <col min="15366" max="15618" width="9.140625" style="53"/>
    <col min="15619" max="15619" width="50.5703125" style="53" customWidth="1"/>
    <col min="15620" max="15620" width="9.140625" style="53"/>
    <col min="15621" max="15621" width="13.85546875" style="53" customWidth="1"/>
    <col min="15622" max="15874" width="9.140625" style="53"/>
    <col min="15875" max="15875" width="50.5703125" style="53" customWidth="1"/>
    <col min="15876" max="15876" width="9.140625" style="53"/>
    <col min="15877" max="15877" width="13.85546875" style="53" customWidth="1"/>
    <col min="15878" max="16130" width="9.140625" style="53"/>
    <col min="16131" max="16131" width="50.5703125" style="53" customWidth="1"/>
    <col min="16132" max="16132" width="9.140625" style="53"/>
    <col min="16133" max="16133" width="13.85546875" style="53" customWidth="1"/>
    <col min="16134" max="16384" width="9.140625" style="53"/>
  </cols>
  <sheetData>
    <row r="3" spans="2:5" s="30" customFormat="1" ht="18">
      <c r="B3" s="27" t="s">
        <v>594</v>
      </c>
      <c r="C3" s="28"/>
      <c r="D3" s="28"/>
      <c r="E3" s="29"/>
    </row>
    <row r="4" spans="2:5" s="30" customFormat="1" ht="15">
      <c r="B4" s="31"/>
      <c r="E4" s="32"/>
    </row>
    <row r="5" spans="2:5" s="34" customFormat="1" ht="15">
      <c r="B5" s="33" t="s">
        <v>13</v>
      </c>
      <c r="E5" s="35"/>
    </row>
    <row r="6" spans="2:5" s="34" customFormat="1" ht="15.75" customHeight="1">
      <c r="B6" s="36"/>
      <c r="C6" s="37"/>
      <c r="D6" s="37"/>
      <c r="E6" s="38"/>
    </row>
    <row r="7" spans="2:5" s="30" customFormat="1" ht="15" customHeight="1">
      <c r="B7" s="39" t="str">
        <f>+'CESTA-2'!B1</f>
        <v>I.</v>
      </c>
      <c r="C7" s="31" t="str">
        <f ca="1">+'CESTA-2'!C1</f>
        <v>CESTA-2</v>
      </c>
      <c r="D7" s="31"/>
      <c r="E7" s="40">
        <f>+'CESTA-2'!H18</f>
        <v>14500</v>
      </c>
    </row>
    <row r="8" spans="2:5" s="30" customFormat="1" ht="15" customHeight="1">
      <c r="B8" s="39"/>
      <c r="C8" s="31"/>
      <c r="D8" s="31"/>
      <c r="E8" s="40"/>
    </row>
    <row r="9" spans="2:5" s="30" customFormat="1" ht="15" customHeight="1">
      <c r="B9" s="39" t="str">
        <f>+'MOST ČEZ BISTRICO'!B1</f>
        <v>II.</v>
      </c>
      <c r="C9" s="61" t="str">
        <f ca="1">+'MOST ČEZ BISTRICO'!C1</f>
        <v>MOST ČEZ BISTRICO</v>
      </c>
      <c r="D9" s="31"/>
      <c r="E9" s="40">
        <f>+'MOST ČEZ BISTRICO'!H16</f>
        <v>0</v>
      </c>
    </row>
    <row r="10" spans="2:5" s="30" customFormat="1" ht="15" customHeight="1">
      <c r="B10" s="39"/>
      <c r="C10" s="31"/>
      <c r="D10" s="31"/>
      <c r="E10" s="40"/>
    </row>
    <row r="11" spans="2:5" s="30" customFormat="1" ht="15" customHeight="1">
      <c r="B11" s="39" t="str">
        <f>+'HODNIK ZA PEŠCE-2'!B1</f>
        <v>III.</v>
      </c>
      <c r="C11" s="31" t="str">
        <f ca="1">+'HODNIK ZA PEŠCE-2'!C1</f>
        <v>HODNIK ZA PEŠCE-2</v>
      </c>
      <c r="D11" s="31"/>
      <c r="E11" s="40">
        <f>+'HODNIK ZA PEŠCE-2'!H16</f>
        <v>0</v>
      </c>
    </row>
    <row r="12" spans="2:5" s="30" customFormat="1" ht="15" customHeight="1">
      <c r="B12" s="39"/>
      <c r="C12" s="76"/>
      <c r="D12" s="31"/>
      <c r="E12" s="40"/>
    </row>
    <row r="13" spans="2:5" s="30" customFormat="1" ht="15" customHeight="1">
      <c r="B13" s="39" t="str">
        <f>+KOLESARSKA!B1</f>
        <v>IV.</v>
      </c>
      <c r="C13" s="76" t="str">
        <f ca="1">+KOLESARSKA!C1</f>
        <v>KOLESARSKA</v>
      </c>
      <c r="D13" s="31"/>
      <c r="E13" s="40">
        <f>+KOLESARSKA!H16</f>
        <v>0</v>
      </c>
    </row>
    <row r="14" spans="2:5" s="30" customFormat="1" ht="15" customHeight="1">
      <c r="B14" s="39"/>
      <c r="C14" s="76"/>
      <c r="D14" s="31"/>
      <c r="E14" s="40"/>
    </row>
    <row r="15" spans="2:5" s="30" customFormat="1" ht="15" customHeight="1">
      <c r="B15" s="39" t="str">
        <f>+AP!B1</f>
        <v>V.</v>
      </c>
      <c r="C15" s="76" t="str">
        <f ca="1">+AP!C1</f>
        <v>AP</v>
      </c>
      <c r="D15" s="31"/>
      <c r="E15" s="40">
        <f>+AP!H20</f>
        <v>0</v>
      </c>
    </row>
    <row r="16" spans="2:5" s="30" customFormat="1" ht="15" customHeight="1">
      <c r="B16" s="39"/>
      <c r="C16" s="76"/>
      <c r="D16" s="31"/>
      <c r="E16" s="40"/>
    </row>
    <row r="17" spans="2:5" s="30" customFormat="1" ht="15" customHeight="1">
      <c r="B17" s="39" t="str">
        <f>+'STRUGA-POTOKA'!B1</f>
        <v>VI.</v>
      </c>
      <c r="C17" s="76" t="str">
        <f ca="1">+'STRUGA-POTOKA'!C1</f>
        <v>STRUGA-POTOKA</v>
      </c>
      <c r="D17" s="31"/>
      <c r="E17" s="40">
        <f>+'STRUGA-POTOKA'!H14</f>
        <v>0</v>
      </c>
    </row>
    <row r="18" spans="2:5" s="30" customFormat="1" ht="15" customHeight="1">
      <c r="B18" s="39"/>
      <c r="C18" s="31"/>
      <c r="D18" s="31"/>
      <c r="E18" s="40"/>
    </row>
    <row r="19" spans="2:5" s="30" customFormat="1" ht="15" customHeight="1">
      <c r="B19" s="39" t="str">
        <f>+'DEVIACIJA MOSTU'!B1</f>
        <v>VII.</v>
      </c>
      <c r="C19" s="31" t="str">
        <f ca="1">+'DEVIACIJA MOSTU'!C1</f>
        <v>DEVIACIJA MOSTU</v>
      </c>
      <c r="D19" s="31"/>
      <c r="E19" s="40">
        <f>+'DEVIACIJA MOSTU'!H16</f>
        <v>0</v>
      </c>
    </row>
    <row r="20" spans="2:5" s="30" customFormat="1" ht="15" customHeight="1">
      <c r="B20" s="39"/>
      <c r="C20" s="31"/>
      <c r="D20" s="31"/>
      <c r="E20" s="40"/>
    </row>
    <row r="21" spans="2:5" s="30" customFormat="1" ht="15" customHeight="1">
      <c r="B21" s="39" t="str">
        <f>+'RAZSVETLJAVA - 2'!B1</f>
        <v>VIII.</v>
      </c>
      <c r="C21" s="31" t="str">
        <f ca="1">+'RAZSVETLJAVA - 2'!C1</f>
        <v>RAZSVETLJAVA - 2</v>
      </c>
      <c r="D21" s="31"/>
      <c r="E21" s="40">
        <f>+'RAZSVETLJAVA - 2'!H18</f>
        <v>0</v>
      </c>
    </row>
    <row r="22" spans="2:5" s="30" customFormat="1" ht="15" customHeight="1">
      <c r="B22" s="39"/>
      <c r="C22" s="31"/>
      <c r="D22" s="31"/>
      <c r="E22" s="40"/>
    </row>
    <row r="23" spans="2:5" s="30" customFormat="1" ht="15" customHeight="1">
      <c r="B23" s="39" t="str">
        <f>+'ELEKTRO KANALIZACIJA - 2'!B1</f>
        <v>IX.</v>
      </c>
      <c r="C23" s="31" t="str">
        <f ca="1">+'ELEKTRO KANALIZACIJA - 2'!C1</f>
        <v>ELEKTRO KANALIZACIJA - 2</v>
      </c>
      <c r="D23" s="31"/>
      <c r="E23" s="40">
        <f>+'ELEKTRO KANALIZACIJA - 2'!H16</f>
        <v>0</v>
      </c>
    </row>
    <row r="24" spans="2:5" s="30" customFormat="1" ht="15" customHeight="1">
      <c r="B24" s="39"/>
      <c r="C24" s="31"/>
      <c r="D24" s="31"/>
      <c r="E24" s="40"/>
    </row>
    <row r="25" spans="2:5" s="30" customFormat="1" ht="15" customHeight="1">
      <c r="B25" s="39" t="str">
        <f>+'PRESTAVITEV DROGA'!B1</f>
        <v>X.</v>
      </c>
      <c r="C25" s="31" t="str">
        <f ca="1">+'PRESTAVITEV DROGA'!C1</f>
        <v>PRESTAVITEV DROGA</v>
      </c>
      <c r="D25" s="31"/>
      <c r="E25" s="40">
        <f>+'PRESTAVITEV DROGA'!H16</f>
        <v>0</v>
      </c>
    </row>
    <row r="26" spans="2:5" s="30" customFormat="1" ht="15" customHeight="1">
      <c r="B26" s="39"/>
      <c r="C26" s="31"/>
      <c r="D26" s="31"/>
      <c r="E26" s="40"/>
    </row>
    <row r="27" spans="2:5" s="30" customFormat="1" ht="15" customHeight="1">
      <c r="B27" s="39" t="str">
        <f>+'VODOVOD - 2'!B1</f>
        <v>XI.</v>
      </c>
      <c r="C27" s="31" t="str">
        <f ca="1">+'VODOVOD - 2'!C1</f>
        <v>VODOVOD - 2</v>
      </c>
      <c r="D27" s="31"/>
      <c r="E27" s="40">
        <f>+'VODOVOD - 2'!H12</f>
        <v>0</v>
      </c>
    </row>
    <row r="28" spans="2:5" s="30" customFormat="1" ht="15" customHeight="1">
      <c r="B28" s="41"/>
      <c r="C28" s="42"/>
      <c r="D28" s="42"/>
      <c r="E28" s="43"/>
    </row>
    <row r="29" spans="2:5" s="31" customFormat="1" ht="15" customHeight="1" thickBot="1">
      <c r="B29" s="44"/>
      <c r="C29" s="45" t="s">
        <v>10</v>
      </c>
      <c r="D29" s="45"/>
      <c r="E29" s="46">
        <f>SUM(E7:E27)</f>
        <v>14500</v>
      </c>
    </row>
    <row r="30" spans="2:5" s="30" customFormat="1" ht="15" customHeight="1" thickTop="1">
      <c r="B30" s="66"/>
      <c r="C30" s="66"/>
      <c r="D30" s="66"/>
      <c r="E30" s="67"/>
    </row>
    <row r="31" spans="2:5" s="30" customFormat="1" ht="15" customHeight="1">
      <c r="B31" s="68"/>
      <c r="C31" s="69"/>
      <c r="D31" s="70"/>
      <c r="E31" s="71"/>
    </row>
    <row r="32" spans="2:5" s="30" customFormat="1" ht="15" customHeight="1">
      <c r="B32" s="69"/>
      <c r="C32" s="69"/>
      <c r="D32" s="69"/>
      <c r="E32" s="72"/>
    </row>
    <row r="33" spans="2:5" s="31" customFormat="1" ht="15" customHeight="1">
      <c r="B33" s="73"/>
      <c r="C33" s="73"/>
      <c r="D33" s="73"/>
      <c r="E33" s="72"/>
    </row>
    <row r="34" spans="2:5">
      <c r="B34" s="74"/>
      <c r="C34" s="74"/>
      <c r="D34" s="74"/>
      <c r="E34" s="75"/>
    </row>
    <row r="35" spans="2:5" s="30" customFormat="1" ht="15" customHeight="1">
      <c r="B35" s="69"/>
      <c r="C35" s="69"/>
      <c r="D35" s="70"/>
      <c r="E35" s="71"/>
    </row>
    <row r="36" spans="2:5" s="30" customFormat="1" ht="15" customHeight="1">
      <c r="B36" s="69"/>
      <c r="C36" s="69"/>
      <c r="D36" s="69"/>
      <c r="E36" s="72"/>
    </row>
    <row r="37" spans="2:5" s="31" customFormat="1" ht="15" customHeight="1">
      <c r="B37" s="73"/>
      <c r="C37" s="73"/>
      <c r="D37" s="73"/>
      <c r="E37" s="72"/>
    </row>
    <row r="38" spans="2:5">
      <c r="B38" s="74"/>
      <c r="C38" s="74"/>
      <c r="D38" s="74"/>
      <c r="E38" s="75"/>
    </row>
    <row r="44" spans="2:5" ht="15">
      <c r="C44" s="56"/>
    </row>
    <row r="45" spans="2:5">
      <c r="C45" s="55"/>
    </row>
  </sheetData>
  <sheetProtection algorithmName="SHA-512" hashValue="S0/gGSPTpL53OzuX/4fy+hO4alJY1sC6hqVrefasbY39pHoiqNXosihX2//fhqV/z4KoaUbB0zCIsepkErB/Iw==" saltValue="ZUZ1L2cz/BlcWo3xEXSgWQ==" spinCount="100000" sheet="1" objects="1" scenarios="1"/>
  <pageMargins left="0.70866141732283472" right="0.70866141732283472" top="0.74803149606299213" bottom="0.74803149606299213" header="0.31496062992125984" footer="0.31496062992125984"/>
  <pageSetup paperSize="9" scale="68" orientation="portrait" r:id="rId1"/>
  <headerFooter>
    <oddHeader>&amp;C&amp;"-,Ležeče"Rekonstrukcija ceste R1-212/1119 Bloška Polica - Sodražica
od km 13,540 do km 15,352 skozi Žimarice&amp;R&amp;"-,Ležeče"RAZPIS 2020</oddHeader>
    <oddFooter>Stran &amp;P od &amp;N</oddFooter>
  </headerFooter>
  <colBreaks count="2" manualBreakCount="2">
    <brk id="5" max="12" man="1"/>
    <brk id="8"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31AED-D6A0-4D7F-B86F-08F44B994FA1}">
  <sheetPr>
    <tabColor rgb="FFFF0000"/>
  </sheetPr>
  <dimension ref="B1:K202"/>
  <sheetViews>
    <sheetView view="pageBreakPreview" zoomScaleNormal="100" zoomScaleSheetLayoutView="100" workbookViewId="0">
      <selection activeCell="E10" sqref="E10"/>
    </sheetView>
  </sheetViews>
  <sheetFormatPr defaultColWidth="9.140625" defaultRowHeight="15.75"/>
  <cols>
    <col min="1" max="1" width="9.140625" style="90"/>
    <col min="2" max="3" width="10.7109375" style="92" customWidth="1"/>
    <col min="4" max="4" width="47.7109375" style="86" customWidth="1"/>
    <col min="5" max="5" width="14.7109375" style="87" customWidth="1"/>
    <col min="6" max="6" width="12.7109375" style="87" customWidth="1"/>
    <col min="7" max="7" width="15.7109375" style="18" customWidth="1"/>
    <col min="8" max="8" width="15.7109375" style="88" customWidth="1"/>
    <col min="9" max="9" width="11.5703125" style="89" bestFit="1" customWidth="1"/>
    <col min="10" max="10" width="10.140625" style="90" bestFit="1" customWidth="1"/>
    <col min="11" max="16384" width="9.140625" style="90"/>
  </cols>
  <sheetData>
    <row r="1" spans="2:10">
      <c r="B1" s="84" t="s">
        <v>46</v>
      </c>
      <c r="C1" s="85" t="str">
        <f ca="1">MID(CELL("filename",A1),FIND("]",CELL("filename",A1))+1,255)</f>
        <v>CESTA-2</v>
      </c>
    </row>
    <row r="3" spans="2:10">
      <c r="B3" s="91" t="s">
        <v>14</v>
      </c>
    </row>
    <row r="4" spans="2:10">
      <c r="B4" s="93" t="str">
        <f ca="1">"REKAPITULACIJA "&amp;C1</f>
        <v>REKAPITULACIJA CESTA-2</v>
      </c>
      <c r="C4" s="94"/>
      <c r="D4" s="94"/>
      <c r="E4" s="95"/>
      <c r="F4" s="95"/>
      <c r="G4" s="19"/>
      <c r="H4" s="57"/>
      <c r="I4" s="96"/>
    </row>
    <row r="5" spans="2:10">
      <c r="B5" s="97"/>
      <c r="C5" s="98"/>
      <c r="D5" s="99"/>
      <c r="H5" s="100"/>
      <c r="I5" s="101"/>
      <c r="J5" s="102"/>
    </row>
    <row r="6" spans="2:10">
      <c r="B6" s="103" t="s">
        <v>47</v>
      </c>
      <c r="D6" s="104" t="str">
        <f>VLOOKUP(B6,$B$20:$H$9960,2,FALSE)</f>
        <v>PREDDELA</v>
      </c>
      <c r="E6" s="105"/>
      <c r="F6" s="88"/>
      <c r="H6" s="106">
        <f>VLOOKUP($D6&amp;" SKUPAJ:",$G$20:H$9960,2,FALSE)</f>
        <v>14500</v>
      </c>
      <c r="I6" s="107"/>
      <c r="J6" s="108"/>
    </row>
    <row r="7" spans="2:10">
      <c r="B7" s="103"/>
      <c r="D7" s="104"/>
      <c r="E7" s="105"/>
      <c r="F7" s="88"/>
      <c r="H7" s="106"/>
      <c r="I7" s="109"/>
      <c r="J7" s="110"/>
    </row>
    <row r="8" spans="2:10">
      <c r="B8" s="103" t="s">
        <v>48</v>
      </c>
      <c r="D8" s="104" t="str">
        <f>VLOOKUP(B8,$B$20:$H$9960,2,FALSE)</f>
        <v>ZEMELJSKA DELA IN TEMELJENJE</v>
      </c>
      <c r="E8" s="105"/>
      <c r="F8" s="88"/>
      <c r="H8" s="106">
        <f>VLOOKUP($D8&amp;" SKUPAJ:",$G$20:H$9960,2,FALSE)</f>
        <v>0</v>
      </c>
      <c r="I8" s="111"/>
      <c r="J8" s="112"/>
    </row>
    <row r="9" spans="2:10">
      <c r="B9" s="103"/>
      <c r="D9" s="104"/>
      <c r="E9" s="105"/>
      <c r="F9" s="88"/>
      <c r="H9" s="106"/>
      <c r="I9" s="96"/>
    </row>
    <row r="10" spans="2:10">
      <c r="B10" s="103" t="s">
        <v>45</v>
      </c>
      <c r="D10" s="104" t="str">
        <f>VLOOKUP(B10,$B$20:$H$9960,2,FALSE)</f>
        <v>VOZIŠČE KONSTRUKCIJE</v>
      </c>
      <c r="E10" s="105"/>
      <c r="F10" s="88"/>
      <c r="H10" s="106">
        <f>VLOOKUP($D10&amp;" SKUPAJ:",$G$20:H$9960,2,FALSE)</f>
        <v>0</v>
      </c>
    </row>
    <row r="11" spans="2:10">
      <c r="B11" s="103"/>
      <c r="D11" s="104"/>
      <c r="E11" s="105"/>
      <c r="F11" s="88"/>
      <c r="H11" s="106"/>
    </row>
    <row r="12" spans="2:10">
      <c r="B12" s="103" t="s">
        <v>49</v>
      </c>
      <c r="D12" s="104" t="str">
        <f>VLOOKUP(B12,$B$20:$H$9960,2,FALSE)</f>
        <v>ODVODNJAVANJE</v>
      </c>
      <c r="E12" s="105"/>
      <c r="F12" s="88"/>
      <c r="H12" s="106">
        <f>VLOOKUP($D12&amp;" SKUPAJ:",$G$20:H$9960,2,FALSE)</f>
        <v>0</v>
      </c>
    </row>
    <row r="13" spans="2:10">
      <c r="B13" s="103"/>
      <c r="D13" s="104"/>
      <c r="E13" s="105"/>
      <c r="F13" s="88"/>
      <c r="H13" s="106"/>
      <c r="I13" s="96"/>
    </row>
    <row r="14" spans="2:10">
      <c r="B14" s="103" t="s">
        <v>68</v>
      </c>
      <c r="D14" s="104" t="str">
        <f>VLOOKUP(B14,$B$20:$H$9960,2,FALSE)</f>
        <v>OPREMA CEST</v>
      </c>
      <c r="E14" s="105"/>
      <c r="F14" s="88"/>
      <c r="H14" s="106">
        <f>VLOOKUP($D14&amp;" SKUPAJ:",$G$20:H$9960,2,FALSE)</f>
        <v>0</v>
      </c>
    </row>
    <row r="15" spans="2:10">
      <c r="B15" s="103"/>
      <c r="D15" s="104"/>
      <c r="E15" s="105"/>
      <c r="F15" s="88"/>
      <c r="H15" s="106"/>
    </row>
    <row r="16" spans="2:10">
      <c r="B16" s="103" t="s">
        <v>69</v>
      </c>
      <c r="D16" s="104" t="str">
        <f>VLOOKUP(B16,$B$20:$H$9960,2,FALSE)</f>
        <v>TUJE STORITVE</v>
      </c>
      <c r="E16" s="105"/>
      <c r="F16" s="88"/>
      <c r="H16" s="106">
        <f>VLOOKUP($D16&amp;" SKUPAJ:",$G$20:H$9960,2,FALSE)</f>
        <v>0</v>
      </c>
      <c r="I16" s="111"/>
      <c r="J16" s="112"/>
    </row>
    <row r="17" spans="2:11" s="89" customFormat="1" ht="16.5" thickBot="1">
      <c r="B17" s="113"/>
      <c r="C17" s="114"/>
      <c r="D17" s="115"/>
      <c r="E17" s="116"/>
      <c r="F17" s="117"/>
      <c r="G17" s="20"/>
      <c r="H17" s="118"/>
    </row>
    <row r="18" spans="2:11" s="89" customFormat="1" ht="16.5" thickTop="1">
      <c r="B18" s="119"/>
      <c r="C18" s="120"/>
      <c r="D18" s="121"/>
      <c r="E18" s="122"/>
      <c r="F18" s="123"/>
      <c r="G18" s="21" t="str">
        <f ca="1">"SKUPAJ "&amp;C1&amp;" (BREZ DDV):"</f>
        <v>SKUPAJ CESTA-2 (BREZ DDV):</v>
      </c>
      <c r="H18" s="124">
        <f>ROUND(SUM(H6:H16),2)</f>
        <v>14500</v>
      </c>
    </row>
    <row r="20" spans="2:11" s="89" customFormat="1" ht="16.5" thickBot="1">
      <c r="B20" s="125" t="s">
        <v>0</v>
      </c>
      <c r="C20" s="126" t="s">
        <v>1</v>
      </c>
      <c r="D20" s="127" t="s">
        <v>2</v>
      </c>
      <c r="E20" s="128" t="s">
        <v>3</v>
      </c>
      <c r="F20" s="128" t="s">
        <v>4</v>
      </c>
      <c r="G20" s="22" t="s">
        <v>5</v>
      </c>
      <c r="H20" s="128" t="s">
        <v>6</v>
      </c>
    </row>
    <row r="22" spans="2:11">
      <c r="B22" s="129"/>
      <c r="C22" s="129"/>
      <c r="D22" s="129"/>
      <c r="E22" s="129"/>
      <c r="F22" s="129"/>
      <c r="G22" s="78"/>
      <c r="H22" s="129"/>
    </row>
    <row r="24" spans="2:11" s="89" customFormat="1">
      <c r="B24" s="130" t="s">
        <v>47</v>
      </c>
      <c r="C24" s="182" t="s">
        <v>97</v>
      </c>
      <c r="D24" s="182"/>
      <c r="E24" s="131"/>
      <c r="F24" s="132"/>
      <c r="G24" s="23"/>
      <c r="H24" s="133"/>
    </row>
    <row r="25" spans="2:11" s="89" customFormat="1">
      <c r="B25" s="134" t="s">
        <v>65</v>
      </c>
      <c r="C25" s="183" t="s">
        <v>123</v>
      </c>
      <c r="D25" s="183"/>
      <c r="E25" s="183"/>
      <c r="F25" s="183"/>
      <c r="G25" s="24"/>
      <c r="H25" s="135"/>
    </row>
    <row r="26" spans="2:11" s="89" customFormat="1" ht="31.5">
      <c r="B26" s="136">
        <f>+COUNT($B$25:B25)+1</f>
        <v>1</v>
      </c>
      <c r="C26" s="58" t="s">
        <v>597</v>
      </c>
      <c r="D26" s="59" t="s">
        <v>993</v>
      </c>
      <c r="E26" s="57" t="s">
        <v>135</v>
      </c>
      <c r="F26" s="57">
        <v>0.78500000000000003</v>
      </c>
      <c r="G26" s="26"/>
      <c r="H26" s="135">
        <f>+$F26*G26</f>
        <v>0</v>
      </c>
      <c r="K26" s="87"/>
    </row>
    <row r="27" spans="2:11" s="89" customFormat="1" ht="31.5">
      <c r="B27" s="136">
        <f>+COUNT($B$25:B26)+1</f>
        <v>2</v>
      </c>
      <c r="C27" s="58" t="s">
        <v>119</v>
      </c>
      <c r="D27" s="59" t="s">
        <v>681</v>
      </c>
      <c r="E27" s="57" t="s">
        <v>66</v>
      </c>
      <c r="F27" s="57">
        <v>0.78500000000000003</v>
      </c>
      <c r="G27" s="26"/>
      <c r="H27" s="135">
        <f t="shared" ref="H27:H30" si="0">+$F27*G27</f>
        <v>0</v>
      </c>
      <c r="K27" s="87"/>
    </row>
    <row r="28" spans="2:11" s="89" customFormat="1" ht="31.5">
      <c r="B28" s="136">
        <f>+COUNT($B$25:B27)+1</f>
        <v>3</v>
      </c>
      <c r="C28" s="137" t="s">
        <v>137</v>
      </c>
      <c r="D28" s="138" t="s">
        <v>101</v>
      </c>
      <c r="E28" s="139" t="s">
        <v>23</v>
      </c>
      <c r="F28" s="139">
        <v>39</v>
      </c>
      <c r="G28" s="65"/>
      <c r="H28" s="135">
        <f t="shared" si="0"/>
        <v>0</v>
      </c>
      <c r="K28" s="87"/>
    </row>
    <row r="29" spans="2:11" s="89" customFormat="1">
      <c r="B29" s="136">
        <f>+COUNT($B$25:B28)+1</f>
        <v>4</v>
      </c>
      <c r="C29" s="58" t="s">
        <v>598</v>
      </c>
      <c r="D29" s="59" t="s">
        <v>680</v>
      </c>
      <c r="E29" s="57" t="s">
        <v>23</v>
      </c>
      <c r="F29" s="57">
        <v>410</v>
      </c>
      <c r="G29" s="26"/>
      <c r="H29" s="135">
        <f t="shared" si="0"/>
        <v>0</v>
      </c>
      <c r="K29" s="87"/>
    </row>
    <row r="30" spans="2:11" s="89" customFormat="1" ht="31.5">
      <c r="B30" s="136">
        <f>+COUNT($B$25:B29)+1</f>
        <v>5</v>
      </c>
      <c r="C30" s="58" t="s">
        <v>599</v>
      </c>
      <c r="D30" s="59" t="s">
        <v>1045</v>
      </c>
      <c r="E30" s="57" t="s">
        <v>23</v>
      </c>
      <c r="F30" s="57">
        <v>26</v>
      </c>
      <c r="G30" s="26"/>
      <c r="H30" s="135">
        <f t="shared" si="0"/>
        <v>0</v>
      </c>
      <c r="K30" s="87"/>
    </row>
    <row r="31" spans="2:11" s="89" customFormat="1">
      <c r="B31" s="134" t="s">
        <v>67</v>
      </c>
      <c r="C31" s="183" t="s">
        <v>129</v>
      </c>
      <c r="D31" s="183"/>
      <c r="E31" s="183"/>
      <c r="F31" s="183"/>
      <c r="G31" s="24"/>
      <c r="H31" s="135"/>
    </row>
    <row r="32" spans="2:11" s="89" customFormat="1" ht="47.25" customHeight="1">
      <c r="B32" s="134"/>
      <c r="C32" s="184" t="s">
        <v>1044</v>
      </c>
      <c r="D32" s="184"/>
      <c r="E32" s="184"/>
      <c r="F32" s="184"/>
      <c r="G32" s="24"/>
      <c r="H32" s="135"/>
    </row>
    <row r="33" spans="2:11" s="89" customFormat="1" ht="47.25">
      <c r="B33" s="136">
        <f>+COUNT($B$25:B32)+1</f>
        <v>6</v>
      </c>
      <c r="C33" s="58" t="s">
        <v>600</v>
      </c>
      <c r="D33" s="59" t="s">
        <v>1380</v>
      </c>
      <c r="E33" s="57" t="s">
        <v>24</v>
      </c>
      <c r="F33" s="57">
        <v>40</v>
      </c>
      <c r="G33" s="26"/>
      <c r="H33" s="135">
        <f t="shared" ref="H33:H44" si="1">+$F33*G33</f>
        <v>0</v>
      </c>
      <c r="K33" s="87"/>
    </row>
    <row r="34" spans="2:11" s="89" customFormat="1" ht="47.25">
      <c r="B34" s="136">
        <f>+COUNT($B$25:B33)+1</f>
        <v>7</v>
      </c>
      <c r="C34" s="140" t="s">
        <v>601</v>
      </c>
      <c r="D34" s="59" t="s">
        <v>1046</v>
      </c>
      <c r="E34" s="57" t="s">
        <v>23</v>
      </c>
      <c r="F34" s="57">
        <v>2</v>
      </c>
      <c r="G34" s="26"/>
      <c r="H34" s="135">
        <f t="shared" si="1"/>
        <v>0</v>
      </c>
      <c r="K34" s="87"/>
    </row>
    <row r="35" spans="2:11" s="89" customFormat="1" ht="47.25">
      <c r="B35" s="136">
        <f>+COUNT($B$25:B34)+1</f>
        <v>8</v>
      </c>
      <c r="C35" s="58" t="s">
        <v>602</v>
      </c>
      <c r="D35" s="59" t="s">
        <v>1047</v>
      </c>
      <c r="E35" s="57" t="s">
        <v>23</v>
      </c>
      <c r="F35" s="57">
        <v>2</v>
      </c>
      <c r="G35" s="26"/>
      <c r="H35" s="135">
        <f t="shared" si="1"/>
        <v>0</v>
      </c>
    </row>
    <row r="36" spans="2:11" s="89" customFormat="1" ht="31.5">
      <c r="B36" s="136">
        <f>+COUNT($B$25:B35)+1</f>
        <v>9</v>
      </c>
      <c r="C36" s="58" t="s">
        <v>603</v>
      </c>
      <c r="D36" s="59" t="s">
        <v>685</v>
      </c>
      <c r="E36" s="57" t="s">
        <v>23</v>
      </c>
      <c r="F36" s="57">
        <v>23</v>
      </c>
      <c r="G36" s="26"/>
      <c r="H36" s="135">
        <f t="shared" si="1"/>
        <v>0</v>
      </c>
    </row>
    <row r="37" spans="2:11" s="89" customFormat="1" ht="63">
      <c r="B37" s="136">
        <f>+COUNT($B$25:B36)+1</f>
        <v>10</v>
      </c>
      <c r="C37" s="140" t="s">
        <v>604</v>
      </c>
      <c r="D37" s="59" t="s">
        <v>1048</v>
      </c>
      <c r="E37" s="57" t="s">
        <v>24</v>
      </c>
      <c r="F37" s="57">
        <v>65</v>
      </c>
      <c r="G37" s="26"/>
      <c r="H37" s="135">
        <f t="shared" si="1"/>
        <v>0</v>
      </c>
    </row>
    <row r="38" spans="2:11" s="89" customFormat="1" ht="63">
      <c r="B38" s="136">
        <f>+COUNT($B$25:B37)+1</f>
        <v>11</v>
      </c>
      <c r="C38" s="140" t="s">
        <v>605</v>
      </c>
      <c r="D38" s="59" t="s">
        <v>1049</v>
      </c>
      <c r="E38" s="57" t="s">
        <v>24</v>
      </c>
      <c r="F38" s="57">
        <v>105</v>
      </c>
      <c r="G38" s="26"/>
      <c r="H38" s="135">
        <f t="shared" si="1"/>
        <v>0</v>
      </c>
    </row>
    <row r="39" spans="2:11" s="89" customFormat="1" ht="63">
      <c r="B39" s="136">
        <f>+COUNT($B$25:B38)+1</f>
        <v>12</v>
      </c>
      <c r="C39" s="140" t="s">
        <v>606</v>
      </c>
      <c r="D39" s="59" t="s">
        <v>1050</v>
      </c>
      <c r="E39" s="57" t="s">
        <v>24</v>
      </c>
      <c r="F39" s="57">
        <v>4504</v>
      </c>
      <c r="G39" s="26"/>
      <c r="H39" s="135">
        <f t="shared" si="1"/>
        <v>0</v>
      </c>
    </row>
    <row r="40" spans="2:11" s="89" customFormat="1" ht="31.5">
      <c r="B40" s="136">
        <f>+COUNT($B$25:B39)+1</f>
        <v>13</v>
      </c>
      <c r="C40" s="140" t="s">
        <v>607</v>
      </c>
      <c r="D40" s="59" t="s">
        <v>827</v>
      </c>
      <c r="E40" s="57" t="s">
        <v>54</v>
      </c>
      <c r="F40" s="57">
        <v>110</v>
      </c>
      <c r="G40" s="26"/>
      <c r="H40" s="135">
        <f t="shared" si="1"/>
        <v>0</v>
      </c>
    </row>
    <row r="41" spans="2:11" s="89" customFormat="1" ht="31.5">
      <c r="B41" s="136">
        <f>+COUNT($B$25:B40)+1</f>
        <v>14</v>
      </c>
      <c r="C41" s="140" t="s">
        <v>608</v>
      </c>
      <c r="D41" s="59" t="s">
        <v>1051</v>
      </c>
      <c r="E41" s="57" t="s">
        <v>54</v>
      </c>
      <c r="F41" s="57">
        <v>83.5</v>
      </c>
      <c r="G41" s="26"/>
      <c r="H41" s="135">
        <f t="shared" si="1"/>
        <v>0</v>
      </c>
    </row>
    <row r="42" spans="2:11" s="89" customFormat="1" ht="47.25">
      <c r="B42" s="136">
        <f>+COUNT($B$25:B41)+1</f>
        <v>15</v>
      </c>
      <c r="C42" s="140" t="s">
        <v>609</v>
      </c>
      <c r="D42" s="59" t="s">
        <v>1052</v>
      </c>
      <c r="E42" s="57" t="s">
        <v>23</v>
      </c>
      <c r="F42" s="57">
        <v>4</v>
      </c>
      <c r="G42" s="26"/>
      <c r="H42" s="135">
        <f t="shared" si="1"/>
        <v>0</v>
      </c>
    </row>
    <row r="43" spans="2:11" s="89" customFormat="1" ht="47.25">
      <c r="B43" s="136">
        <f>+COUNT($B$25:B42)+1</f>
        <v>16</v>
      </c>
      <c r="C43" s="140" t="s">
        <v>610</v>
      </c>
      <c r="D43" s="59" t="s">
        <v>1053</v>
      </c>
      <c r="E43" s="57" t="s">
        <v>23</v>
      </c>
      <c r="F43" s="57">
        <v>26</v>
      </c>
      <c r="G43" s="26"/>
      <c r="H43" s="135">
        <f t="shared" si="1"/>
        <v>0</v>
      </c>
    </row>
    <row r="44" spans="2:11" s="89" customFormat="1" ht="63">
      <c r="B44" s="136">
        <f>+COUNT($B$25:B43)+1</f>
        <v>17</v>
      </c>
      <c r="C44" s="140" t="s">
        <v>611</v>
      </c>
      <c r="D44" s="59" t="s">
        <v>1054</v>
      </c>
      <c r="E44" s="57" t="s">
        <v>23</v>
      </c>
      <c r="F44" s="57">
        <v>12</v>
      </c>
      <c r="G44" s="26"/>
      <c r="H44" s="135">
        <f t="shared" si="1"/>
        <v>0</v>
      </c>
    </row>
    <row r="45" spans="2:11" s="89" customFormat="1">
      <c r="B45" s="134" t="s">
        <v>73</v>
      </c>
      <c r="C45" s="183" t="s">
        <v>120</v>
      </c>
      <c r="D45" s="183"/>
      <c r="E45" s="183"/>
      <c r="F45" s="183"/>
      <c r="G45" s="24"/>
      <c r="H45" s="135"/>
    </row>
    <row r="46" spans="2:11" s="89" customFormat="1" ht="78.75">
      <c r="B46" s="136">
        <f>+COUNT($B$25:B45)+1</f>
        <v>18</v>
      </c>
      <c r="C46" s="58" t="s">
        <v>612</v>
      </c>
      <c r="D46" s="59" t="s">
        <v>708</v>
      </c>
      <c r="E46" s="57" t="s">
        <v>23</v>
      </c>
      <c r="F46" s="57">
        <v>1</v>
      </c>
      <c r="G46" s="26"/>
      <c r="H46" s="135">
        <f>+$F46*G46</f>
        <v>0</v>
      </c>
    </row>
    <row r="47" spans="2:11" s="89" customFormat="1" ht="126">
      <c r="B47" s="136">
        <f>+COUNT($B$25:B46)+1</f>
        <v>19</v>
      </c>
      <c r="C47" s="58" t="s">
        <v>612</v>
      </c>
      <c r="D47" s="59" t="s">
        <v>1362</v>
      </c>
      <c r="E47" s="57" t="s">
        <v>1363</v>
      </c>
      <c r="F47" s="57">
        <v>1</v>
      </c>
      <c r="G47" s="57">
        <v>14500</v>
      </c>
      <c r="H47" s="135">
        <f t="shared" ref="H47" si="2">+$F47*G47</f>
        <v>14500</v>
      </c>
    </row>
    <row r="48" spans="2:11" s="89" customFormat="1" ht="15.75" customHeight="1">
      <c r="B48" s="141"/>
      <c r="C48" s="142"/>
      <c r="D48" s="143"/>
      <c r="E48" s="144"/>
      <c r="F48" s="145"/>
      <c r="G48" s="64"/>
      <c r="H48" s="146"/>
    </row>
    <row r="49" spans="2:8" s="89" customFormat="1" ht="16.5" thickBot="1">
      <c r="B49" s="147"/>
      <c r="C49" s="148"/>
      <c r="D49" s="148"/>
      <c r="E49" s="149"/>
      <c r="F49" s="149"/>
      <c r="G49" s="25" t="str">
        <f>C24&amp;" SKUPAJ:"</f>
        <v>PREDDELA SKUPAJ:</v>
      </c>
      <c r="H49" s="150">
        <f>SUM(H$26:H$47)</f>
        <v>14500</v>
      </c>
    </row>
    <row r="50" spans="2:8" s="89" customFormat="1">
      <c r="B50" s="141"/>
      <c r="C50" s="142"/>
      <c r="D50" s="143"/>
      <c r="E50" s="144"/>
      <c r="F50" s="145"/>
      <c r="G50" s="64"/>
      <c r="H50" s="146"/>
    </row>
    <row r="51" spans="2:8" s="89" customFormat="1">
      <c r="B51" s="130" t="s">
        <v>48</v>
      </c>
      <c r="C51" s="182" t="s">
        <v>168</v>
      </c>
      <c r="D51" s="182"/>
      <c r="E51" s="131"/>
      <c r="F51" s="132"/>
      <c r="G51" s="23"/>
      <c r="H51" s="133"/>
    </row>
    <row r="52" spans="2:8" s="89" customFormat="1" ht="51" customHeight="1">
      <c r="B52" s="134"/>
      <c r="C52" s="184" t="s">
        <v>1177</v>
      </c>
      <c r="D52" s="184"/>
      <c r="E52" s="184"/>
      <c r="F52" s="184"/>
      <c r="G52" s="24"/>
      <c r="H52" s="135"/>
    </row>
    <row r="53" spans="2:8" s="89" customFormat="1">
      <c r="B53" s="134" t="s">
        <v>74</v>
      </c>
      <c r="C53" s="183" t="s">
        <v>121</v>
      </c>
      <c r="D53" s="183"/>
      <c r="E53" s="183"/>
      <c r="F53" s="183"/>
      <c r="G53" s="24"/>
      <c r="H53" s="135"/>
    </row>
    <row r="54" spans="2:8" s="89" customFormat="1" ht="31.5">
      <c r="B54" s="136">
        <f>+COUNT($B$53:B53)+1</f>
        <v>1</v>
      </c>
      <c r="C54" s="58" t="s">
        <v>169</v>
      </c>
      <c r="D54" s="59" t="s">
        <v>1055</v>
      </c>
      <c r="E54" s="57" t="s">
        <v>25</v>
      </c>
      <c r="F54" s="57">
        <v>410</v>
      </c>
      <c r="G54" s="26"/>
      <c r="H54" s="135">
        <f t="shared" ref="H54:H68" si="3">+$F54*G54</f>
        <v>0</v>
      </c>
    </row>
    <row r="55" spans="2:8" s="89" customFormat="1" ht="31.5">
      <c r="B55" s="136">
        <f>+COUNT($B$53:B54)+1</f>
        <v>2</v>
      </c>
      <c r="C55" s="58" t="s">
        <v>170</v>
      </c>
      <c r="D55" s="59" t="s">
        <v>711</v>
      </c>
      <c r="E55" s="57" t="s">
        <v>25</v>
      </c>
      <c r="F55" s="57">
        <v>3380</v>
      </c>
      <c r="G55" s="26"/>
      <c r="H55" s="135">
        <f t="shared" si="3"/>
        <v>0</v>
      </c>
    </row>
    <row r="56" spans="2:8" s="89" customFormat="1" ht="31.5">
      <c r="B56" s="136">
        <f>+COUNT($B$53:B55)+1</f>
        <v>3</v>
      </c>
      <c r="C56" s="58" t="s">
        <v>171</v>
      </c>
      <c r="D56" s="59" t="s">
        <v>712</v>
      </c>
      <c r="E56" s="57" t="s">
        <v>25</v>
      </c>
      <c r="F56" s="57">
        <v>62</v>
      </c>
      <c r="G56" s="26"/>
      <c r="H56" s="135">
        <f t="shared" si="3"/>
        <v>0</v>
      </c>
    </row>
    <row r="57" spans="2:8" s="89" customFormat="1" ht="31.5">
      <c r="B57" s="136">
        <f>+COUNT($B$53:B56)+1</f>
        <v>4</v>
      </c>
      <c r="C57" s="58" t="s">
        <v>172</v>
      </c>
      <c r="D57" s="59" t="s">
        <v>713</v>
      </c>
      <c r="E57" s="57" t="s">
        <v>25</v>
      </c>
      <c r="F57" s="57">
        <v>1260</v>
      </c>
      <c r="G57" s="26"/>
      <c r="H57" s="135">
        <f t="shared" si="3"/>
        <v>0</v>
      </c>
    </row>
    <row r="58" spans="2:8" s="89" customFormat="1" ht="31.5">
      <c r="B58" s="136">
        <f>+COUNT($B$53:B57)+1</f>
        <v>5</v>
      </c>
      <c r="C58" s="58" t="s">
        <v>613</v>
      </c>
      <c r="D58" s="59" t="s">
        <v>714</v>
      </c>
      <c r="E58" s="57" t="s">
        <v>25</v>
      </c>
      <c r="F58" s="57">
        <v>45</v>
      </c>
      <c r="G58" s="26"/>
      <c r="H58" s="135">
        <f t="shared" si="3"/>
        <v>0</v>
      </c>
    </row>
    <row r="59" spans="2:8" s="89" customFormat="1" ht="31.5">
      <c r="B59" s="136">
        <f>+COUNT($B$53:B58)+1</f>
        <v>6</v>
      </c>
      <c r="C59" s="58" t="s">
        <v>614</v>
      </c>
      <c r="D59" s="59" t="s">
        <v>715</v>
      </c>
      <c r="E59" s="57" t="s">
        <v>25</v>
      </c>
      <c r="F59" s="57">
        <v>12</v>
      </c>
      <c r="G59" s="26"/>
      <c r="H59" s="135">
        <f t="shared" si="3"/>
        <v>0</v>
      </c>
    </row>
    <row r="60" spans="2:8" s="89" customFormat="1" ht="78.75">
      <c r="B60" s="136">
        <f>+COUNT($B$53:B59)+1</f>
        <v>7</v>
      </c>
      <c r="C60" s="58" t="s">
        <v>175</v>
      </c>
      <c r="D60" s="59" t="s">
        <v>995</v>
      </c>
      <c r="E60" s="57" t="s">
        <v>25</v>
      </c>
      <c r="F60" s="57">
        <v>865</v>
      </c>
      <c r="G60" s="26"/>
      <c r="H60" s="135">
        <f t="shared" si="3"/>
        <v>0</v>
      </c>
    </row>
    <row r="61" spans="2:8" s="89" customFormat="1">
      <c r="B61" s="134" t="s">
        <v>75</v>
      </c>
      <c r="C61" s="183" t="s">
        <v>130</v>
      </c>
      <c r="D61" s="183"/>
      <c r="E61" s="183"/>
      <c r="F61" s="183"/>
      <c r="G61" s="24"/>
      <c r="H61" s="135"/>
    </row>
    <row r="62" spans="2:8" s="89" customFormat="1" ht="31.5">
      <c r="B62" s="136">
        <f>+COUNT($B$53:B61)+1</f>
        <v>8</v>
      </c>
      <c r="C62" s="58" t="s">
        <v>181</v>
      </c>
      <c r="D62" s="59" t="s">
        <v>720</v>
      </c>
      <c r="E62" s="57" t="s">
        <v>24</v>
      </c>
      <c r="F62" s="57">
        <v>4350</v>
      </c>
      <c r="G62" s="26"/>
      <c r="H62" s="135">
        <f t="shared" si="3"/>
        <v>0</v>
      </c>
    </row>
    <row r="63" spans="2:8" s="89" customFormat="1" ht="31.5">
      <c r="B63" s="136">
        <f>+COUNT($B$53:B62)+1</f>
        <v>9</v>
      </c>
      <c r="C63" s="58" t="s">
        <v>182</v>
      </c>
      <c r="D63" s="59" t="s">
        <v>721</v>
      </c>
      <c r="E63" s="57" t="s">
        <v>24</v>
      </c>
      <c r="F63" s="57">
        <v>3650</v>
      </c>
      <c r="G63" s="26"/>
      <c r="H63" s="135">
        <f t="shared" si="3"/>
        <v>0</v>
      </c>
    </row>
    <row r="64" spans="2:8" s="89" customFormat="1">
      <c r="B64" s="134" t="s">
        <v>103</v>
      </c>
      <c r="C64" s="183" t="s">
        <v>131</v>
      </c>
      <c r="D64" s="183"/>
      <c r="E64" s="183"/>
      <c r="F64" s="183"/>
      <c r="G64" s="24"/>
      <c r="H64" s="135"/>
    </row>
    <row r="65" spans="2:10" s="89" customFormat="1" ht="31.5">
      <c r="B65" s="136">
        <f>+COUNT($B$53:B64)+1</f>
        <v>10</v>
      </c>
      <c r="C65" s="58" t="s">
        <v>615</v>
      </c>
      <c r="D65" s="59" t="s">
        <v>1056</v>
      </c>
      <c r="E65" s="57" t="s">
        <v>24</v>
      </c>
      <c r="F65" s="57">
        <v>8000</v>
      </c>
      <c r="G65" s="26"/>
      <c r="H65" s="135">
        <f t="shared" si="3"/>
        <v>0</v>
      </c>
    </row>
    <row r="66" spans="2:10" s="89" customFormat="1" ht="15.75" customHeight="1">
      <c r="B66" s="134" t="s">
        <v>76</v>
      </c>
      <c r="C66" s="183" t="s">
        <v>184</v>
      </c>
      <c r="D66" s="183"/>
      <c r="E66" s="183"/>
      <c r="F66" s="183"/>
      <c r="G66" s="24"/>
      <c r="H66" s="135"/>
    </row>
    <row r="67" spans="2:10" s="89" customFormat="1" ht="47.25">
      <c r="B67" s="136">
        <f>+COUNT($B$53:B66)+1</f>
        <v>11</v>
      </c>
      <c r="C67" s="58" t="s">
        <v>185</v>
      </c>
      <c r="D67" s="59" t="s">
        <v>1057</v>
      </c>
      <c r="E67" s="57" t="s">
        <v>25</v>
      </c>
      <c r="F67" s="57">
        <v>2210</v>
      </c>
      <c r="G67" s="26"/>
      <c r="H67" s="135">
        <f t="shared" si="3"/>
        <v>0</v>
      </c>
    </row>
    <row r="68" spans="2:10" s="89" customFormat="1" ht="47.25">
      <c r="B68" s="136">
        <f>+COUNT($B$53:B67)+1</f>
        <v>12</v>
      </c>
      <c r="C68" s="58" t="s">
        <v>616</v>
      </c>
      <c r="D68" s="59" t="s">
        <v>1058</v>
      </c>
      <c r="E68" s="57" t="s">
        <v>25</v>
      </c>
      <c r="F68" s="57">
        <v>400</v>
      </c>
      <c r="G68" s="26"/>
      <c r="H68" s="135">
        <f t="shared" si="3"/>
        <v>0</v>
      </c>
    </row>
    <row r="69" spans="2:10" s="89" customFormat="1" ht="78.75">
      <c r="B69" s="136">
        <f>+COUNT($B$53:B68)+1</f>
        <v>13</v>
      </c>
      <c r="C69" s="58" t="s">
        <v>617</v>
      </c>
      <c r="D69" s="59" t="s">
        <v>1059</v>
      </c>
      <c r="E69" s="57" t="s">
        <v>25</v>
      </c>
      <c r="F69" s="57">
        <v>410</v>
      </c>
      <c r="G69" s="26"/>
      <c r="H69" s="135">
        <f t="shared" ref="H69:H70" si="4">+$F69*G69</f>
        <v>0</v>
      </c>
    </row>
    <row r="70" spans="2:10" s="89" customFormat="1" ht="47.25">
      <c r="B70" s="136">
        <f>+COUNT($B$53:B69)+1</f>
        <v>14</v>
      </c>
      <c r="C70" s="58" t="s">
        <v>618</v>
      </c>
      <c r="D70" s="59" t="s">
        <v>1060</v>
      </c>
      <c r="E70" s="57" t="s">
        <v>25</v>
      </c>
      <c r="F70" s="57">
        <v>320</v>
      </c>
      <c r="G70" s="26"/>
      <c r="H70" s="135">
        <f t="shared" si="4"/>
        <v>0</v>
      </c>
    </row>
    <row r="71" spans="2:10" s="89" customFormat="1">
      <c r="B71" s="134" t="s">
        <v>77</v>
      </c>
      <c r="C71" s="183" t="s">
        <v>132</v>
      </c>
      <c r="D71" s="183"/>
      <c r="E71" s="183"/>
      <c r="F71" s="183"/>
      <c r="G71" s="24"/>
      <c r="H71" s="135"/>
    </row>
    <row r="72" spans="2:10" s="89" customFormat="1" ht="31.5">
      <c r="B72" s="136">
        <f>+COUNT($B$53:B71)+1</f>
        <v>15</v>
      </c>
      <c r="C72" s="58" t="s">
        <v>104</v>
      </c>
      <c r="D72" s="59" t="s">
        <v>727</v>
      </c>
      <c r="E72" s="57" t="s">
        <v>24</v>
      </c>
      <c r="F72" s="57">
        <v>1860</v>
      </c>
      <c r="G72" s="26"/>
      <c r="H72" s="135">
        <f t="shared" ref="H72:H79" si="5">+$F72*G72</f>
        <v>0</v>
      </c>
      <c r="J72" s="90"/>
    </row>
    <row r="73" spans="2:10" s="89" customFormat="1" ht="31.5">
      <c r="B73" s="136">
        <f>+COUNT($B$53:B72)+1</f>
        <v>16</v>
      </c>
      <c r="C73" s="58" t="s">
        <v>189</v>
      </c>
      <c r="D73" s="59" t="s">
        <v>728</v>
      </c>
      <c r="E73" s="57" t="s">
        <v>24</v>
      </c>
      <c r="F73" s="57">
        <v>1860</v>
      </c>
      <c r="G73" s="26"/>
      <c r="H73" s="135">
        <f t="shared" si="5"/>
        <v>0</v>
      </c>
      <c r="J73" s="90"/>
    </row>
    <row r="74" spans="2:10" s="89" customFormat="1">
      <c r="B74" s="134" t="s">
        <v>78</v>
      </c>
      <c r="C74" s="183" t="s">
        <v>122</v>
      </c>
      <c r="D74" s="183"/>
      <c r="E74" s="183"/>
      <c r="F74" s="183"/>
      <c r="G74" s="24"/>
      <c r="H74" s="135"/>
      <c r="J74" s="90"/>
    </row>
    <row r="75" spans="2:10" s="89" customFormat="1" ht="30.75" customHeight="1">
      <c r="B75" s="134"/>
      <c r="C75" s="184" t="s">
        <v>682</v>
      </c>
      <c r="D75" s="184"/>
      <c r="E75" s="184"/>
      <c r="F75" s="184"/>
      <c r="G75" s="24"/>
      <c r="H75" s="135"/>
      <c r="J75" s="90"/>
    </row>
    <row r="76" spans="2:10" s="89" customFormat="1" ht="34.5" customHeight="1">
      <c r="B76" s="136">
        <f>+COUNT($B$53:B75)+1</f>
        <v>17</v>
      </c>
      <c r="C76" s="58" t="s">
        <v>619</v>
      </c>
      <c r="D76" s="59" t="s">
        <v>1384</v>
      </c>
      <c r="E76" s="57" t="s">
        <v>25</v>
      </c>
      <c r="F76" s="57">
        <v>131</v>
      </c>
      <c r="G76" s="26"/>
      <c r="H76" s="135">
        <f t="shared" ref="H76:H78" si="6">+$F76*G76</f>
        <v>0</v>
      </c>
    </row>
    <row r="77" spans="2:10" s="89" customFormat="1" ht="31.5">
      <c r="B77" s="136">
        <f>+COUNT($B$53:B76)+1</f>
        <v>18</v>
      </c>
      <c r="C77" s="58" t="s">
        <v>620</v>
      </c>
      <c r="D77" s="59" t="s">
        <v>1379</v>
      </c>
      <c r="E77" s="57" t="s">
        <v>25</v>
      </c>
      <c r="F77" s="57">
        <v>3380</v>
      </c>
      <c r="G77" s="26"/>
      <c r="H77" s="135">
        <f t="shared" si="6"/>
        <v>0</v>
      </c>
      <c r="J77" s="90"/>
    </row>
    <row r="78" spans="2:10" s="89" customFormat="1" ht="31.5">
      <c r="B78" s="136">
        <f>+COUNT($B$53:B77)+1</f>
        <v>19</v>
      </c>
      <c r="C78" s="58" t="s">
        <v>621</v>
      </c>
      <c r="D78" s="59" t="s">
        <v>1377</v>
      </c>
      <c r="E78" s="57" t="s">
        <v>25</v>
      </c>
      <c r="F78" s="57">
        <v>1322</v>
      </c>
      <c r="G78" s="26"/>
      <c r="H78" s="135">
        <f t="shared" si="6"/>
        <v>0</v>
      </c>
      <c r="J78" s="90"/>
    </row>
    <row r="79" spans="2:10" s="89" customFormat="1" ht="31.5">
      <c r="B79" s="136">
        <f>+COUNT($B$53:B78)+1</f>
        <v>20</v>
      </c>
      <c r="C79" s="58" t="s">
        <v>622</v>
      </c>
      <c r="D79" s="59" t="s">
        <v>1378</v>
      </c>
      <c r="E79" s="57" t="s">
        <v>25</v>
      </c>
      <c r="F79" s="57">
        <v>45</v>
      </c>
      <c r="G79" s="26"/>
      <c r="H79" s="135">
        <f t="shared" si="5"/>
        <v>0</v>
      </c>
      <c r="J79" s="90"/>
    </row>
    <row r="80" spans="2:10" s="89" customFormat="1" ht="15.75" customHeight="1">
      <c r="B80" s="141"/>
      <c r="C80" s="142"/>
      <c r="D80" s="143"/>
      <c r="E80" s="144"/>
      <c r="F80" s="145"/>
      <c r="G80" s="64"/>
      <c r="H80" s="146"/>
    </row>
    <row r="81" spans="2:10" s="89" customFormat="1" ht="16.5" thickBot="1">
      <c r="B81" s="147"/>
      <c r="C81" s="148"/>
      <c r="D81" s="148"/>
      <c r="E81" s="149"/>
      <c r="F81" s="149"/>
      <c r="G81" s="25" t="str">
        <f>C51&amp;" SKUPAJ:"</f>
        <v>ZEMELJSKA DELA IN TEMELJENJE SKUPAJ:</v>
      </c>
      <c r="H81" s="150">
        <f>SUM(H$54:H$79)</f>
        <v>0</v>
      </c>
    </row>
    <row r="82" spans="2:10" s="89" customFormat="1">
      <c r="B82" s="152"/>
      <c r="C82" s="142"/>
      <c r="D82" s="153"/>
      <c r="E82" s="154"/>
      <c r="F82" s="145"/>
      <c r="G82" s="64"/>
      <c r="H82" s="146"/>
      <c r="J82" s="90"/>
    </row>
    <row r="83" spans="2:10" s="89" customFormat="1">
      <c r="B83" s="130" t="s">
        <v>45</v>
      </c>
      <c r="C83" s="182" t="s">
        <v>79</v>
      </c>
      <c r="D83" s="182"/>
      <c r="E83" s="131"/>
      <c r="F83" s="132"/>
      <c r="G83" s="23"/>
      <c r="H83" s="133"/>
      <c r="J83" s="90"/>
    </row>
    <row r="84" spans="2:10" s="89" customFormat="1" ht="409.5" customHeight="1">
      <c r="B84" s="134"/>
      <c r="C84" s="184" t="s">
        <v>729</v>
      </c>
      <c r="D84" s="184"/>
      <c r="E84" s="184"/>
      <c r="F84" s="184"/>
      <c r="G84" s="24"/>
      <c r="H84" s="135"/>
    </row>
    <row r="85" spans="2:10" s="89" customFormat="1">
      <c r="B85" s="134" t="s">
        <v>80</v>
      </c>
      <c r="C85" s="183" t="s">
        <v>84</v>
      </c>
      <c r="D85" s="183"/>
      <c r="E85" s="183"/>
      <c r="F85" s="183"/>
      <c r="G85" s="24"/>
      <c r="H85" s="135"/>
    </row>
    <row r="86" spans="2:10" s="89" customFormat="1">
      <c r="B86" s="134" t="s">
        <v>81</v>
      </c>
      <c r="C86" s="183" t="s">
        <v>195</v>
      </c>
      <c r="D86" s="183"/>
      <c r="E86" s="183"/>
      <c r="F86" s="183"/>
      <c r="G86" s="24"/>
      <c r="H86" s="135"/>
    </row>
    <row r="87" spans="2:10" s="89" customFormat="1" ht="47.25">
      <c r="B87" s="136">
        <f>+COUNT($B$86:B86)+1</f>
        <v>1</v>
      </c>
      <c r="C87" s="58" t="s">
        <v>623</v>
      </c>
      <c r="D87" s="59" t="s">
        <v>118</v>
      </c>
      <c r="E87" s="57" t="s">
        <v>25</v>
      </c>
      <c r="F87" s="57">
        <v>1680</v>
      </c>
      <c r="G87" s="26"/>
      <c r="H87" s="135">
        <f>+$F87*G87</f>
        <v>0</v>
      </c>
      <c r="J87" s="90"/>
    </row>
    <row r="88" spans="2:10" s="89" customFormat="1">
      <c r="B88" s="134" t="s">
        <v>105</v>
      </c>
      <c r="C88" s="183" t="s">
        <v>731</v>
      </c>
      <c r="D88" s="183"/>
      <c r="E88" s="183"/>
      <c r="F88" s="183"/>
      <c r="G88" s="24"/>
      <c r="H88" s="135"/>
    </row>
    <row r="89" spans="2:10" s="89" customFormat="1" ht="47.25">
      <c r="B89" s="136">
        <f>+COUNT($B$86:B88)+1</f>
        <v>2</v>
      </c>
      <c r="C89" s="137" t="s">
        <v>624</v>
      </c>
      <c r="D89" s="138" t="s">
        <v>1061</v>
      </c>
      <c r="E89" s="139" t="s">
        <v>24</v>
      </c>
      <c r="F89" s="139">
        <v>880</v>
      </c>
      <c r="G89" s="26"/>
      <c r="H89" s="135">
        <f>+$F89*G89</f>
        <v>0</v>
      </c>
      <c r="J89" s="90"/>
    </row>
    <row r="90" spans="2:10" s="89" customFormat="1" ht="31.5">
      <c r="B90" s="136">
        <f>+COUNT($B$86:B89)+1</f>
        <v>3</v>
      </c>
      <c r="C90" s="137" t="s">
        <v>625</v>
      </c>
      <c r="D90" s="138" t="s">
        <v>1062</v>
      </c>
      <c r="E90" s="139" t="s">
        <v>24</v>
      </c>
      <c r="F90" s="139">
        <v>5020</v>
      </c>
      <c r="G90" s="26"/>
      <c r="H90" s="135">
        <f>+$F90*G90</f>
        <v>0</v>
      </c>
      <c r="J90" s="90"/>
    </row>
    <row r="91" spans="2:10" s="89" customFormat="1">
      <c r="B91" s="134" t="s">
        <v>83</v>
      </c>
      <c r="C91" s="183" t="s">
        <v>626</v>
      </c>
      <c r="D91" s="183"/>
      <c r="E91" s="183"/>
      <c r="F91" s="183"/>
      <c r="G91" s="24"/>
      <c r="H91" s="135"/>
    </row>
    <row r="92" spans="2:10" s="89" customFormat="1">
      <c r="B92" s="134" t="s">
        <v>1063</v>
      </c>
      <c r="C92" s="183" t="s">
        <v>627</v>
      </c>
      <c r="D92" s="183"/>
      <c r="E92" s="183"/>
      <c r="F92" s="183"/>
      <c r="G92" s="24"/>
      <c r="H92" s="135"/>
    </row>
    <row r="93" spans="2:10" s="89" customFormat="1" ht="47.25">
      <c r="B93" s="136">
        <f>+COUNT($B$86:B92)+1</f>
        <v>4</v>
      </c>
      <c r="C93" s="137" t="s">
        <v>628</v>
      </c>
      <c r="D93" s="138" t="s">
        <v>1064</v>
      </c>
      <c r="E93" s="139" t="s">
        <v>25</v>
      </c>
      <c r="F93" s="139">
        <v>38</v>
      </c>
      <c r="G93" s="26"/>
      <c r="H93" s="135">
        <f t="shared" ref="H93" si="7">+$F93*G93</f>
        <v>0</v>
      </c>
      <c r="J93" s="90"/>
    </row>
    <row r="94" spans="2:10" s="89" customFormat="1">
      <c r="B94" s="134" t="s">
        <v>85</v>
      </c>
      <c r="C94" s="183" t="s">
        <v>200</v>
      </c>
      <c r="D94" s="183"/>
      <c r="E94" s="183"/>
      <c r="F94" s="183"/>
      <c r="G94" s="24"/>
      <c r="H94" s="135"/>
    </row>
    <row r="95" spans="2:10" s="89" customFormat="1" ht="31.5">
      <c r="B95" s="136">
        <f>+COUNT($B$86:B94)+1</f>
        <v>5</v>
      </c>
      <c r="C95" s="137" t="s">
        <v>629</v>
      </c>
      <c r="D95" s="138" t="s">
        <v>1065</v>
      </c>
      <c r="E95" s="139" t="s">
        <v>24</v>
      </c>
      <c r="F95" s="139">
        <v>5020</v>
      </c>
      <c r="G95" s="26"/>
      <c r="H95" s="135">
        <f t="shared" ref="H95:H97" si="8">+$F95*G95</f>
        <v>0</v>
      </c>
      <c r="J95" s="90"/>
    </row>
    <row r="96" spans="2:10" s="89" customFormat="1" ht="47.25">
      <c r="B96" s="136">
        <f>+COUNT($B$86:B95)+1</f>
        <v>6</v>
      </c>
      <c r="C96" s="137" t="s">
        <v>202</v>
      </c>
      <c r="D96" s="138" t="s">
        <v>1066</v>
      </c>
      <c r="E96" s="139" t="s">
        <v>24</v>
      </c>
      <c r="F96" s="139">
        <v>620</v>
      </c>
      <c r="G96" s="26"/>
      <c r="H96" s="135">
        <f t="shared" si="8"/>
        <v>0</v>
      </c>
    </row>
    <row r="97" spans="2:10" s="89" customFormat="1" ht="47.25">
      <c r="B97" s="136">
        <f>+COUNT($B$86:B96)+1</f>
        <v>7</v>
      </c>
      <c r="C97" s="137" t="s">
        <v>630</v>
      </c>
      <c r="D97" s="138" t="s">
        <v>1067</v>
      </c>
      <c r="E97" s="139" t="s">
        <v>24</v>
      </c>
      <c r="F97" s="139">
        <v>260</v>
      </c>
      <c r="G97" s="26"/>
      <c r="H97" s="135">
        <f t="shared" si="8"/>
        <v>0</v>
      </c>
      <c r="J97" s="90"/>
    </row>
    <row r="98" spans="2:10" s="89" customFormat="1">
      <c r="B98" s="134" t="s">
        <v>86</v>
      </c>
      <c r="C98" s="183" t="s">
        <v>204</v>
      </c>
      <c r="D98" s="183"/>
      <c r="E98" s="183"/>
      <c r="F98" s="183"/>
      <c r="G98" s="24"/>
      <c r="H98" s="135"/>
    </row>
    <row r="99" spans="2:10" s="89" customFormat="1" ht="63">
      <c r="B99" s="136">
        <f>+COUNT($B$86:B98)+1</f>
        <v>8</v>
      </c>
      <c r="C99" s="137" t="s">
        <v>631</v>
      </c>
      <c r="D99" s="138" t="s">
        <v>1068</v>
      </c>
      <c r="E99" s="139" t="s">
        <v>24</v>
      </c>
      <c r="F99" s="139">
        <v>14</v>
      </c>
      <c r="G99" s="26"/>
      <c r="H99" s="135">
        <f t="shared" ref="H99" si="9">+$F99*G99</f>
        <v>0</v>
      </c>
      <c r="J99" s="90"/>
    </row>
    <row r="100" spans="2:10" s="89" customFormat="1" ht="63">
      <c r="B100" s="136">
        <f>+COUNT($B$86:B99)+1</f>
        <v>9</v>
      </c>
      <c r="C100" s="137" t="s">
        <v>632</v>
      </c>
      <c r="D100" s="138" t="s">
        <v>1069</v>
      </c>
      <c r="E100" s="139" t="s">
        <v>24</v>
      </c>
      <c r="F100" s="139">
        <v>24.5</v>
      </c>
      <c r="G100" s="26"/>
      <c r="H100" s="135">
        <f t="shared" ref="H100:H104" si="10">+$F100*G100</f>
        <v>0</v>
      </c>
      <c r="J100" s="90"/>
    </row>
    <row r="101" spans="2:10" s="89" customFormat="1" ht="47.25">
      <c r="B101" s="136">
        <f>+COUNT($B$86:B100)+1</f>
        <v>10</v>
      </c>
      <c r="C101" s="137" t="s">
        <v>633</v>
      </c>
      <c r="D101" s="138" t="s">
        <v>1070</v>
      </c>
      <c r="E101" s="139" t="s">
        <v>24</v>
      </c>
      <c r="F101" s="139">
        <v>14</v>
      </c>
      <c r="G101" s="26"/>
      <c r="H101" s="135">
        <f t="shared" si="10"/>
        <v>0</v>
      </c>
      <c r="J101" s="90"/>
    </row>
    <row r="102" spans="2:10" s="89" customFormat="1" ht="47.25">
      <c r="B102" s="136">
        <f>+COUNT($B$86:B101)+1</f>
        <v>11</v>
      </c>
      <c r="C102" s="137" t="s">
        <v>634</v>
      </c>
      <c r="D102" s="138" t="s">
        <v>1071</v>
      </c>
      <c r="E102" s="139" t="s">
        <v>24</v>
      </c>
      <c r="F102" s="139">
        <v>24.5</v>
      </c>
      <c r="G102" s="26"/>
      <c r="H102" s="135">
        <f t="shared" si="10"/>
        <v>0</v>
      </c>
      <c r="J102" s="90"/>
    </row>
    <row r="103" spans="2:10" s="89" customFormat="1">
      <c r="B103" s="134" t="s">
        <v>89</v>
      </c>
      <c r="C103" s="183" t="s">
        <v>90</v>
      </c>
      <c r="D103" s="183"/>
      <c r="E103" s="183"/>
      <c r="F103" s="183"/>
      <c r="G103" s="24"/>
      <c r="H103" s="135"/>
      <c r="J103" s="90"/>
    </row>
    <row r="104" spans="2:10" s="89" customFormat="1" ht="47.25">
      <c r="B104" s="136">
        <f>+COUNT($B$86:B103)+1</f>
        <v>12</v>
      </c>
      <c r="C104" s="137" t="s">
        <v>207</v>
      </c>
      <c r="D104" s="138" t="s">
        <v>1072</v>
      </c>
      <c r="E104" s="139" t="s">
        <v>25</v>
      </c>
      <c r="F104" s="139">
        <v>98.5</v>
      </c>
      <c r="G104" s="26"/>
      <c r="H104" s="135">
        <f t="shared" si="10"/>
        <v>0</v>
      </c>
      <c r="J104" s="90"/>
    </row>
    <row r="105" spans="2:10" s="89" customFormat="1" ht="15.75" customHeight="1">
      <c r="B105" s="141"/>
      <c r="C105" s="142"/>
      <c r="D105" s="143"/>
      <c r="E105" s="144"/>
      <c r="F105" s="145"/>
      <c r="G105" s="64"/>
      <c r="H105" s="146"/>
    </row>
    <row r="106" spans="2:10" s="89" customFormat="1" ht="16.5" thickBot="1">
      <c r="B106" s="147"/>
      <c r="C106" s="148"/>
      <c r="D106" s="148"/>
      <c r="E106" s="149"/>
      <c r="F106" s="149"/>
      <c r="G106" s="25" t="str">
        <f>C83&amp;" SKUPAJ:"</f>
        <v>VOZIŠČE KONSTRUKCIJE SKUPAJ:</v>
      </c>
      <c r="H106" s="150">
        <f>SUM(H$87:H$104)</f>
        <v>0</v>
      </c>
    </row>
    <row r="107" spans="2:10" s="89" customFormat="1">
      <c r="B107" s="152"/>
      <c r="C107" s="142"/>
      <c r="D107" s="153"/>
      <c r="E107" s="154"/>
      <c r="F107" s="145"/>
      <c r="G107" s="64"/>
      <c r="H107" s="146"/>
      <c r="J107" s="90"/>
    </row>
    <row r="108" spans="2:10" s="89" customFormat="1">
      <c r="B108" s="130" t="s">
        <v>49</v>
      </c>
      <c r="C108" s="182" t="s">
        <v>7</v>
      </c>
      <c r="D108" s="182"/>
      <c r="E108" s="131"/>
      <c r="F108" s="132"/>
      <c r="G108" s="23"/>
      <c r="H108" s="133"/>
      <c r="J108" s="90"/>
    </row>
    <row r="109" spans="2:10" s="89" customFormat="1" ht="15.75" customHeight="1">
      <c r="B109" s="134" t="s">
        <v>98</v>
      </c>
      <c r="C109" s="183" t="s">
        <v>635</v>
      </c>
      <c r="D109" s="183"/>
      <c r="E109" s="183"/>
      <c r="F109" s="183"/>
      <c r="G109" s="24"/>
      <c r="H109" s="135"/>
    </row>
    <row r="110" spans="2:10" s="89" customFormat="1" ht="63">
      <c r="B110" s="136">
        <f>+COUNT($B109:B$109)+1</f>
        <v>1</v>
      </c>
      <c r="C110" s="58" t="s">
        <v>636</v>
      </c>
      <c r="D110" s="59" t="s">
        <v>1073</v>
      </c>
      <c r="E110" s="57" t="s">
        <v>54</v>
      </c>
      <c r="F110" s="57">
        <v>70</v>
      </c>
      <c r="G110" s="26"/>
      <c r="H110" s="135">
        <f>+$F110*G110</f>
        <v>0</v>
      </c>
      <c r="J110" s="90"/>
    </row>
    <row r="111" spans="2:10" s="89" customFormat="1" ht="31.5">
      <c r="B111" s="136">
        <f>+COUNT($B$109:B110)+1</f>
        <v>2</v>
      </c>
      <c r="C111" s="58" t="s">
        <v>637</v>
      </c>
      <c r="D111" s="59" t="s">
        <v>1074</v>
      </c>
      <c r="E111" s="57" t="s">
        <v>24</v>
      </c>
      <c r="F111" s="57">
        <v>715</v>
      </c>
      <c r="G111" s="26"/>
      <c r="H111" s="135">
        <f t="shared" ref="H111:H156" si="11">+$F111*G111</f>
        <v>0</v>
      </c>
      <c r="J111" s="90"/>
    </row>
    <row r="112" spans="2:10" s="89" customFormat="1" ht="15.75" customHeight="1">
      <c r="B112" s="134" t="s">
        <v>219</v>
      </c>
      <c r="C112" s="183" t="s">
        <v>124</v>
      </c>
      <c r="D112" s="183"/>
      <c r="E112" s="183"/>
      <c r="F112" s="183"/>
      <c r="G112" s="24"/>
      <c r="H112" s="135"/>
    </row>
    <row r="113" spans="2:10" s="89" customFormat="1" ht="47.25">
      <c r="B113" s="136">
        <f>+COUNT($B$109:B112)+1</f>
        <v>3</v>
      </c>
      <c r="C113" s="58" t="s">
        <v>211</v>
      </c>
      <c r="D113" s="59" t="s">
        <v>756</v>
      </c>
      <c r="E113" s="57" t="s">
        <v>54</v>
      </c>
      <c r="F113" s="57">
        <v>153</v>
      </c>
      <c r="G113" s="26"/>
      <c r="H113" s="135">
        <f t="shared" si="11"/>
        <v>0</v>
      </c>
      <c r="J113" s="90"/>
    </row>
    <row r="114" spans="2:10" s="89" customFormat="1" ht="63">
      <c r="B114" s="136">
        <f>+COUNT($B$109:B113)+1</f>
        <v>4</v>
      </c>
      <c r="C114" s="58" t="s">
        <v>212</v>
      </c>
      <c r="D114" s="59" t="s">
        <v>1075</v>
      </c>
      <c r="E114" s="57" t="s">
        <v>54</v>
      </c>
      <c r="F114" s="57">
        <v>131</v>
      </c>
      <c r="G114" s="26"/>
      <c r="H114" s="135">
        <f t="shared" si="11"/>
        <v>0</v>
      </c>
      <c r="J114" s="90"/>
    </row>
    <row r="115" spans="2:10" s="89" customFormat="1" ht="63">
      <c r="B115" s="136">
        <f>+COUNT($B$109:B114)+1</f>
        <v>5</v>
      </c>
      <c r="C115" s="58" t="s">
        <v>213</v>
      </c>
      <c r="D115" s="59" t="s">
        <v>1076</v>
      </c>
      <c r="E115" s="57" t="s">
        <v>54</v>
      </c>
      <c r="F115" s="57">
        <v>63</v>
      </c>
      <c r="G115" s="26"/>
      <c r="H115" s="135">
        <f t="shared" si="11"/>
        <v>0</v>
      </c>
      <c r="J115" s="90"/>
    </row>
    <row r="116" spans="2:10" s="89" customFormat="1" ht="63">
      <c r="B116" s="136">
        <f>+COUNT($B$109:B115)+1</f>
        <v>6</v>
      </c>
      <c r="C116" s="58" t="s">
        <v>214</v>
      </c>
      <c r="D116" s="59" t="s">
        <v>1077</v>
      </c>
      <c r="E116" s="57" t="s">
        <v>54</v>
      </c>
      <c r="F116" s="57">
        <v>63</v>
      </c>
      <c r="G116" s="26"/>
      <c r="H116" s="135">
        <f t="shared" si="11"/>
        <v>0</v>
      </c>
      <c r="J116" s="90"/>
    </row>
    <row r="117" spans="2:10" s="89" customFormat="1" ht="31.5">
      <c r="B117" s="136">
        <f>+COUNT($B$109:B116)+1</f>
        <v>7</v>
      </c>
      <c r="C117" s="58" t="s">
        <v>215</v>
      </c>
      <c r="D117" s="59" t="s">
        <v>1078</v>
      </c>
      <c r="E117" s="57" t="s">
        <v>54</v>
      </c>
      <c r="F117" s="57">
        <v>410</v>
      </c>
      <c r="G117" s="26"/>
      <c r="H117" s="135">
        <f t="shared" si="11"/>
        <v>0</v>
      </c>
      <c r="J117" s="90"/>
    </row>
    <row r="118" spans="2:10" s="89" customFormat="1" ht="31.5">
      <c r="B118" s="136">
        <f>+COUNT($B$109:B117)+1</f>
        <v>8</v>
      </c>
      <c r="C118" s="58" t="s">
        <v>638</v>
      </c>
      <c r="D118" s="59" t="s">
        <v>761</v>
      </c>
      <c r="E118" s="57" t="s">
        <v>25</v>
      </c>
      <c r="F118" s="57">
        <v>150.1</v>
      </c>
      <c r="G118" s="26"/>
      <c r="H118" s="135">
        <f t="shared" si="11"/>
        <v>0</v>
      </c>
      <c r="J118" s="90"/>
    </row>
    <row r="119" spans="2:10" s="89" customFormat="1">
      <c r="B119" s="136">
        <f>+COUNT($B$109:B118)+1</f>
        <v>9</v>
      </c>
      <c r="C119" s="58" t="s">
        <v>639</v>
      </c>
      <c r="D119" s="59" t="s">
        <v>218</v>
      </c>
      <c r="E119" s="57" t="s">
        <v>54</v>
      </c>
      <c r="F119" s="57">
        <v>410</v>
      </c>
      <c r="G119" s="26"/>
      <c r="H119" s="135">
        <f t="shared" si="11"/>
        <v>0</v>
      </c>
      <c r="J119" s="90"/>
    </row>
    <row r="120" spans="2:10" s="89" customFormat="1">
      <c r="B120" s="134" t="s">
        <v>219</v>
      </c>
      <c r="C120" s="183" t="s">
        <v>220</v>
      </c>
      <c r="D120" s="183"/>
      <c r="E120" s="183"/>
      <c r="F120" s="183"/>
      <c r="G120" s="24"/>
      <c r="H120" s="135"/>
    </row>
    <row r="121" spans="2:10" s="89" customFormat="1" ht="63">
      <c r="B121" s="136">
        <f>+COUNT($B$109:B120)+1</f>
        <v>10</v>
      </c>
      <c r="C121" s="58" t="s">
        <v>640</v>
      </c>
      <c r="D121" s="59" t="s">
        <v>1079</v>
      </c>
      <c r="E121" s="57" t="s">
        <v>54</v>
      </c>
      <c r="F121" s="57">
        <v>14</v>
      </c>
      <c r="G121" s="26"/>
      <c r="H121" s="135">
        <f t="shared" si="11"/>
        <v>0</v>
      </c>
      <c r="J121" s="90"/>
    </row>
    <row r="122" spans="2:10" s="89" customFormat="1" ht="63">
      <c r="B122" s="136">
        <f>+COUNT($B$109:B121)+1</f>
        <v>11</v>
      </c>
      <c r="C122" s="58" t="s">
        <v>641</v>
      </c>
      <c r="D122" s="59" t="s">
        <v>1080</v>
      </c>
      <c r="E122" s="57" t="s">
        <v>54</v>
      </c>
      <c r="F122" s="57">
        <v>23</v>
      </c>
      <c r="G122" s="26"/>
      <c r="H122" s="135">
        <f t="shared" si="11"/>
        <v>0</v>
      </c>
      <c r="J122" s="90"/>
    </row>
    <row r="123" spans="2:10" s="89" customFormat="1" ht="63">
      <c r="B123" s="136">
        <f>+COUNT($B$109:B122)+1</f>
        <v>12</v>
      </c>
      <c r="C123" s="58" t="s">
        <v>642</v>
      </c>
      <c r="D123" s="59" t="s">
        <v>1081</v>
      </c>
      <c r="E123" s="57" t="s">
        <v>54</v>
      </c>
      <c r="F123" s="57">
        <v>50</v>
      </c>
      <c r="G123" s="26"/>
      <c r="H123" s="135">
        <f t="shared" si="11"/>
        <v>0</v>
      </c>
      <c r="J123" s="90"/>
    </row>
    <row r="124" spans="2:10" s="89" customFormat="1" ht="63">
      <c r="B124" s="136">
        <f>+COUNT($B$109:B123)+1</f>
        <v>13</v>
      </c>
      <c r="C124" s="58" t="s">
        <v>643</v>
      </c>
      <c r="D124" s="59" t="s">
        <v>1082</v>
      </c>
      <c r="E124" s="57" t="s">
        <v>54</v>
      </c>
      <c r="F124" s="57">
        <v>8</v>
      </c>
      <c r="G124" s="26"/>
      <c r="H124" s="135">
        <f t="shared" si="11"/>
        <v>0</v>
      </c>
      <c r="J124" s="90"/>
    </row>
    <row r="125" spans="2:10" s="89" customFormat="1" ht="63">
      <c r="B125" s="136">
        <f>+COUNT($B$109:B124)+1</f>
        <v>14</v>
      </c>
      <c r="C125" s="58" t="s">
        <v>644</v>
      </c>
      <c r="D125" s="59" t="s">
        <v>1083</v>
      </c>
      <c r="E125" s="57" t="s">
        <v>54</v>
      </c>
      <c r="F125" s="57">
        <v>120</v>
      </c>
      <c r="G125" s="26"/>
      <c r="H125" s="135">
        <f t="shared" si="11"/>
        <v>0</v>
      </c>
      <c r="J125" s="90"/>
    </row>
    <row r="126" spans="2:10" s="89" customFormat="1" ht="63">
      <c r="B126" s="136">
        <f>+COUNT($B$109:B125)+1</f>
        <v>15</v>
      </c>
      <c r="C126" s="58" t="s">
        <v>644</v>
      </c>
      <c r="D126" s="59" t="s">
        <v>1084</v>
      </c>
      <c r="E126" s="57" t="s">
        <v>54</v>
      </c>
      <c r="F126" s="57">
        <v>24</v>
      </c>
      <c r="G126" s="26"/>
      <c r="H126" s="135">
        <f t="shared" si="11"/>
        <v>0</v>
      </c>
      <c r="J126" s="90"/>
    </row>
    <row r="127" spans="2:10" s="89" customFormat="1" ht="47.25">
      <c r="B127" s="136">
        <f>+COUNT($B$109:B126)+1</f>
        <v>16</v>
      </c>
      <c r="C127" s="58" t="s">
        <v>645</v>
      </c>
      <c r="D127" s="59" t="s">
        <v>1085</v>
      </c>
      <c r="E127" s="57" t="s">
        <v>54</v>
      </c>
      <c r="F127" s="57">
        <v>14</v>
      </c>
      <c r="G127" s="26"/>
      <c r="H127" s="135">
        <f t="shared" si="11"/>
        <v>0</v>
      </c>
      <c r="J127" s="90"/>
    </row>
    <row r="128" spans="2:10" s="89" customFormat="1" ht="47.25">
      <c r="B128" s="136">
        <f>+COUNT($B$109:B127)+1</f>
        <v>17</v>
      </c>
      <c r="C128" s="58" t="s">
        <v>646</v>
      </c>
      <c r="D128" s="59" t="s">
        <v>1086</v>
      </c>
      <c r="E128" s="57" t="s">
        <v>54</v>
      </c>
      <c r="F128" s="57">
        <v>23</v>
      </c>
      <c r="G128" s="26"/>
      <c r="H128" s="135">
        <f t="shared" si="11"/>
        <v>0</v>
      </c>
      <c r="J128" s="90"/>
    </row>
    <row r="129" spans="2:10" s="89" customFormat="1" ht="47.25">
      <c r="B129" s="136">
        <f>+COUNT($B$109:B128)+1</f>
        <v>18</v>
      </c>
      <c r="C129" s="58" t="s">
        <v>647</v>
      </c>
      <c r="D129" s="59" t="s">
        <v>1087</v>
      </c>
      <c r="E129" s="57" t="s">
        <v>54</v>
      </c>
      <c r="F129" s="57">
        <v>50</v>
      </c>
      <c r="G129" s="26"/>
      <c r="H129" s="135">
        <f t="shared" si="11"/>
        <v>0</v>
      </c>
      <c r="J129" s="90"/>
    </row>
    <row r="130" spans="2:10" s="89" customFormat="1" ht="47.25">
      <c r="B130" s="136">
        <f>+COUNT($B$109:B129)+1</f>
        <v>19</v>
      </c>
      <c r="C130" s="58" t="s">
        <v>648</v>
      </c>
      <c r="D130" s="59" t="s">
        <v>1088</v>
      </c>
      <c r="E130" s="57" t="s">
        <v>54</v>
      </c>
      <c r="F130" s="57">
        <v>8</v>
      </c>
      <c r="G130" s="26"/>
      <c r="H130" s="135">
        <f t="shared" si="11"/>
        <v>0</v>
      </c>
      <c r="J130" s="90"/>
    </row>
    <row r="131" spans="2:10" s="89" customFormat="1" ht="47.25">
      <c r="B131" s="136">
        <f>+COUNT($B$109:B130)+1</f>
        <v>20</v>
      </c>
      <c r="C131" s="58" t="s">
        <v>649</v>
      </c>
      <c r="D131" s="59" t="s">
        <v>1089</v>
      </c>
      <c r="E131" s="57" t="s">
        <v>54</v>
      </c>
      <c r="F131" s="57">
        <v>40</v>
      </c>
      <c r="G131" s="26"/>
      <c r="H131" s="135">
        <f t="shared" si="11"/>
        <v>0</v>
      </c>
      <c r="J131" s="90"/>
    </row>
    <row r="132" spans="2:10" s="89" customFormat="1" ht="47.25">
      <c r="B132" s="136">
        <f>+COUNT($B$109:B131)+1</f>
        <v>21</v>
      </c>
      <c r="C132" s="58" t="s">
        <v>650</v>
      </c>
      <c r="D132" s="59" t="s">
        <v>1090</v>
      </c>
      <c r="E132" s="57" t="s">
        <v>54</v>
      </c>
      <c r="F132" s="57">
        <v>24</v>
      </c>
      <c r="G132" s="26"/>
      <c r="H132" s="135">
        <f t="shared" si="11"/>
        <v>0</v>
      </c>
      <c r="J132" s="90"/>
    </row>
    <row r="133" spans="2:10" s="89" customFormat="1">
      <c r="B133" s="134" t="s">
        <v>125</v>
      </c>
      <c r="C133" s="183" t="s">
        <v>126</v>
      </c>
      <c r="D133" s="183"/>
      <c r="E133" s="183"/>
      <c r="F133" s="183"/>
      <c r="G133" s="24"/>
      <c r="H133" s="135"/>
    </row>
    <row r="134" spans="2:10" s="89" customFormat="1" ht="31.5">
      <c r="B134" s="136">
        <f>+COUNT($B$109:B133)+1</f>
        <v>22</v>
      </c>
      <c r="C134" s="58" t="s">
        <v>235</v>
      </c>
      <c r="D134" s="59" t="s">
        <v>762</v>
      </c>
      <c r="E134" s="57" t="s">
        <v>23</v>
      </c>
      <c r="F134" s="57">
        <v>12</v>
      </c>
      <c r="G134" s="26"/>
      <c r="H134" s="135">
        <f t="shared" si="11"/>
        <v>0</v>
      </c>
      <c r="J134" s="90"/>
    </row>
    <row r="135" spans="2:10" s="89" customFormat="1" ht="47.25">
      <c r="B135" s="136">
        <f>+COUNT($B$109:B134)+1</f>
        <v>23</v>
      </c>
      <c r="C135" s="58" t="s">
        <v>651</v>
      </c>
      <c r="D135" s="59" t="s">
        <v>764</v>
      </c>
      <c r="E135" s="57" t="s">
        <v>23</v>
      </c>
      <c r="F135" s="57">
        <v>3</v>
      </c>
      <c r="G135" s="26"/>
      <c r="H135" s="135">
        <f t="shared" si="11"/>
        <v>0</v>
      </c>
      <c r="J135" s="90"/>
    </row>
    <row r="136" spans="2:10" s="89" customFormat="1" ht="47.25">
      <c r="B136" s="136">
        <f>+COUNT($B$109:B135)+1</f>
        <v>24</v>
      </c>
      <c r="C136" s="58" t="s">
        <v>652</v>
      </c>
      <c r="D136" s="59" t="s">
        <v>765</v>
      </c>
      <c r="E136" s="57" t="s">
        <v>23</v>
      </c>
      <c r="F136" s="57">
        <v>2</v>
      </c>
      <c r="G136" s="26"/>
      <c r="H136" s="135">
        <f t="shared" si="11"/>
        <v>0</v>
      </c>
      <c r="J136" s="90"/>
    </row>
    <row r="137" spans="2:10" s="89" customFormat="1" ht="47.25">
      <c r="B137" s="136">
        <f>+COUNT($B$109:B136)+1</f>
        <v>25</v>
      </c>
      <c r="C137" s="58" t="s">
        <v>239</v>
      </c>
      <c r="D137" s="59" t="s">
        <v>766</v>
      </c>
      <c r="E137" s="57" t="s">
        <v>23</v>
      </c>
      <c r="F137" s="57">
        <v>8</v>
      </c>
      <c r="G137" s="26"/>
      <c r="H137" s="135">
        <f t="shared" si="11"/>
        <v>0</v>
      </c>
      <c r="J137" s="90"/>
    </row>
    <row r="138" spans="2:10" s="89" customFormat="1" ht="47.25">
      <c r="B138" s="136">
        <f>+COUNT($B$109:B137)+1</f>
        <v>26</v>
      </c>
      <c r="C138" s="58" t="s">
        <v>240</v>
      </c>
      <c r="D138" s="59" t="s">
        <v>767</v>
      </c>
      <c r="E138" s="57" t="s">
        <v>23</v>
      </c>
      <c r="F138" s="57">
        <v>1</v>
      </c>
      <c r="G138" s="26"/>
      <c r="H138" s="135">
        <f t="shared" si="11"/>
        <v>0</v>
      </c>
      <c r="J138" s="90"/>
    </row>
    <row r="139" spans="2:10" s="89" customFormat="1" ht="47.25">
      <c r="B139" s="136">
        <f>+COUNT($B$109:B138)+1</f>
        <v>27</v>
      </c>
      <c r="C139" s="58" t="s">
        <v>653</v>
      </c>
      <c r="D139" s="59" t="s">
        <v>768</v>
      </c>
      <c r="E139" s="57" t="s">
        <v>23</v>
      </c>
      <c r="F139" s="57">
        <v>6</v>
      </c>
      <c r="G139" s="26"/>
      <c r="H139" s="135">
        <f t="shared" si="11"/>
        <v>0</v>
      </c>
      <c r="J139" s="90"/>
    </row>
    <row r="140" spans="2:10" s="89" customFormat="1" ht="47.25">
      <c r="B140" s="136">
        <f>+COUNT($B$109:B139)+1</f>
        <v>28</v>
      </c>
      <c r="C140" s="58" t="s">
        <v>654</v>
      </c>
      <c r="D140" s="59" t="s">
        <v>769</v>
      </c>
      <c r="E140" s="57" t="s">
        <v>23</v>
      </c>
      <c r="F140" s="57">
        <v>2</v>
      </c>
      <c r="G140" s="26"/>
      <c r="H140" s="135">
        <f t="shared" si="11"/>
        <v>0</v>
      </c>
      <c r="J140" s="90"/>
    </row>
    <row r="141" spans="2:10" s="89" customFormat="1" ht="47.25">
      <c r="B141" s="136">
        <f>+COUNT($B$109:B140)+1</f>
        <v>29</v>
      </c>
      <c r="C141" s="58" t="s">
        <v>655</v>
      </c>
      <c r="D141" s="59" t="s">
        <v>1097</v>
      </c>
      <c r="E141" s="57" t="s">
        <v>23</v>
      </c>
      <c r="F141" s="57">
        <v>12</v>
      </c>
      <c r="G141" s="26"/>
      <c r="H141" s="135">
        <f t="shared" si="11"/>
        <v>0</v>
      </c>
      <c r="J141" s="90"/>
    </row>
    <row r="142" spans="2:10" s="89" customFormat="1" ht="47.25">
      <c r="B142" s="136">
        <f>+COUNT($B$109:B141)+1</f>
        <v>30</v>
      </c>
      <c r="C142" s="58" t="s">
        <v>322</v>
      </c>
      <c r="D142" s="59" t="s">
        <v>999</v>
      </c>
      <c r="E142" s="57" t="s">
        <v>23</v>
      </c>
      <c r="F142" s="57">
        <v>1</v>
      </c>
      <c r="G142" s="26"/>
      <c r="H142" s="135">
        <f t="shared" si="11"/>
        <v>0</v>
      </c>
      <c r="J142" s="90"/>
    </row>
    <row r="143" spans="2:10" s="89" customFormat="1" ht="47.25">
      <c r="B143" s="136">
        <f>+COUNT($B$109:B142)+1</f>
        <v>31</v>
      </c>
      <c r="C143" s="58" t="s">
        <v>243</v>
      </c>
      <c r="D143" s="59" t="s">
        <v>1098</v>
      </c>
      <c r="E143" s="57" t="s">
        <v>23</v>
      </c>
      <c r="F143" s="57">
        <v>1</v>
      </c>
      <c r="G143" s="26"/>
      <c r="H143" s="135">
        <f t="shared" si="11"/>
        <v>0</v>
      </c>
      <c r="J143" s="90"/>
    </row>
    <row r="144" spans="2:10" s="89" customFormat="1" ht="47.25">
      <c r="B144" s="136">
        <f>+COUNT($B$109:B143)+1</f>
        <v>32</v>
      </c>
      <c r="C144" s="58" t="s">
        <v>244</v>
      </c>
      <c r="D144" s="59" t="s">
        <v>1099</v>
      </c>
      <c r="E144" s="57" t="s">
        <v>23</v>
      </c>
      <c r="F144" s="57">
        <v>17</v>
      </c>
      <c r="G144" s="26"/>
      <c r="H144" s="135">
        <f t="shared" si="11"/>
        <v>0</v>
      </c>
      <c r="J144" s="90"/>
    </row>
    <row r="145" spans="2:10" s="89" customFormat="1" ht="47.25">
      <c r="B145" s="136">
        <f>+COUNT($B$109:B144)+1</f>
        <v>33</v>
      </c>
      <c r="C145" s="58" t="s">
        <v>247</v>
      </c>
      <c r="D145" s="59" t="s">
        <v>1100</v>
      </c>
      <c r="E145" s="57" t="s">
        <v>23</v>
      </c>
      <c r="F145" s="57">
        <v>3</v>
      </c>
      <c r="G145" s="26"/>
      <c r="H145" s="135">
        <f t="shared" si="11"/>
        <v>0</v>
      </c>
      <c r="J145" s="90"/>
    </row>
    <row r="146" spans="2:10" s="89" customFormat="1" ht="63">
      <c r="B146" s="136">
        <f>+COUNT($B$109:B145)+1</f>
        <v>34</v>
      </c>
      <c r="C146" s="58" t="s">
        <v>656</v>
      </c>
      <c r="D146" s="59" t="s">
        <v>1101</v>
      </c>
      <c r="E146" s="57" t="s">
        <v>54</v>
      </c>
      <c r="F146" s="57">
        <v>36</v>
      </c>
      <c r="G146" s="26"/>
      <c r="H146" s="135">
        <f t="shared" si="11"/>
        <v>0</v>
      </c>
      <c r="J146" s="90"/>
    </row>
    <row r="147" spans="2:10" s="89" customFormat="1" ht="63">
      <c r="B147" s="136">
        <f>+COUNT($B$109:B146)+1</f>
        <v>35</v>
      </c>
      <c r="C147" s="58" t="s">
        <v>657</v>
      </c>
      <c r="D147" s="59" t="s">
        <v>1102</v>
      </c>
      <c r="E147" s="57" t="s">
        <v>23</v>
      </c>
      <c r="F147" s="57">
        <v>3</v>
      </c>
      <c r="G147" s="26"/>
      <c r="H147" s="135">
        <f t="shared" si="11"/>
        <v>0</v>
      </c>
      <c r="J147" s="90"/>
    </row>
    <row r="148" spans="2:10" s="89" customFormat="1" ht="78.75">
      <c r="B148" s="136">
        <f>+COUNT($B$109:B147)+1</f>
        <v>36</v>
      </c>
      <c r="C148" s="58" t="s">
        <v>658</v>
      </c>
      <c r="D148" s="59" t="s">
        <v>784</v>
      </c>
      <c r="E148" s="57" t="s">
        <v>23</v>
      </c>
      <c r="F148" s="57">
        <v>3</v>
      </c>
      <c r="G148" s="26"/>
      <c r="H148" s="135">
        <f t="shared" si="11"/>
        <v>0</v>
      </c>
      <c r="J148" s="90"/>
    </row>
    <row r="149" spans="2:10" s="89" customFormat="1" ht="47.25">
      <c r="B149" s="136">
        <f>+COUNT($B$109:B148)+1</f>
        <v>37</v>
      </c>
      <c r="C149" s="58" t="s">
        <v>659</v>
      </c>
      <c r="D149" s="59" t="s">
        <v>1103</v>
      </c>
      <c r="E149" s="57" t="s">
        <v>23</v>
      </c>
      <c r="F149" s="57">
        <v>25</v>
      </c>
      <c r="G149" s="26"/>
      <c r="H149" s="135">
        <f t="shared" ref="H149" si="12">+$F149*G149</f>
        <v>0</v>
      </c>
      <c r="J149" s="90"/>
    </row>
    <row r="150" spans="2:10" s="89" customFormat="1">
      <c r="B150" s="134" t="s">
        <v>127</v>
      </c>
      <c r="C150" s="183" t="s">
        <v>128</v>
      </c>
      <c r="D150" s="183"/>
      <c r="E150" s="183"/>
      <c r="F150" s="183"/>
      <c r="G150" s="24"/>
      <c r="H150" s="135"/>
    </row>
    <row r="151" spans="2:10" s="89" customFormat="1" ht="47.25">
      <c r="B151" s="136">
        <f>+COUNT($B$109:B150)+1</f>
        <v>38</v>
      </c>
      <c r="C151" s="58" t="s">
        <v>660</v>
      </c>
      <c r="D151" s="59" t="s">
        <v>1091</v>
      </c>
      <c r="E151" s="57" t="s">
        <v>54</v>
      </c>
      <c r="F151" s="57">
        <v>54</v>
      </c>
      <c r="G151" s="26"/>
      <c r="H151" s="135">
        <f t="shared" si="11"/>
        <v>0</v>
      </c>
      <c r="J151" s="90"/>
    </row>
    <row r="152" spans="2:10" s="89" customFormat="1" ht="94.5">
      <c r="B152" s="136">
        <f>+COUNT($B$109:B151)+1</f>
        <v>39</v>
      </c>
      <c r="C152" s="58" t="s">
        <v>661</v>
      </c>
      <c r="D152" s="59" t="s">
        <v>1092</v>
      </c>
      <c r="E152" s="57" t="s">
        <v>54</v>
      </c>
      <c r="F152" s="57">
        <v>9</v>
      </c>
      <c r="G152" s="26"/>
      <c r="H152" s="135">
        <f t="shared" si="11"/>
        <v>0</v>
      </c>
      <c r="J152" s="90"/>
    </row>
    <row r="153" spans="2:10" s="89" customFormat="1" ht="47.25">
      <c r="B153" s="136">
        <f>+COUNT($B$109:B152)+1</f>
        <v>40</v>
      </c>
      <c r="C153" s="58" t="s">
        <v>662</v>
      </c>
      <c r="D153" s="59" t="s">
        <v>1093</v>
      </c>
      <c r="E153" s="57" t="s">
        <v>54</v>
      </c>
      <c r="F153" s="57">
        <v>52</v>
      </c>
      <c r="G153" s="26"/>
      <c r="H153" s="135">
        <f t="shared" si="11"/>
        <v>0</v>
      </c>
      <c r="J153" s="90"/>
    </row>
    <row r="154" spans="2:10" s="89" customFormat="1" ht="47.25">
      <c r="B154" s="136">
        <f>+COUNT($B$109:B153)+1</f>
        <v>41</v>
      </c>
      <c r="C154" s="58" t="s">
        <v>663</v>
      </c>
      <c r="D154" s="59" t="s">
        <v>1094</v>
      </c>
      <c r="E154" s="57" t="s">
        <v>23</v>
      </c>
      <c r="F154" s="57">
        <v>4</v>
      </c>
      <c r="G154" s="26"/>
      <c r="H154" s="135">
        <f t="shared" si="11"/>
        <v>0</v>
      </c>
      <c r="J154" s="90"/>
    </row>
    <row r="155" spans="2:10" s="89" customFormat="1" ht="47.25">
      <c r="B155" s="136">
        <f>+COUNT($B$109:B154)+1</f>
        <v>42</v>
      </c>
      <c r="C155" s="58" t="s">
        <v>251</v>
      </c>
      <c r="D155" s="59" t="s">
        <v>1095</v>
      </c>
      <c r="E155" s="57" t="s">
        <v>23</v>
      </c>
      <c r="F155" s="57">
        <v>1</v>
      </c>
      <c r="G155" s="26"/>
      <c r="H155" s="135">
        <f t="shared" si="11"/>
        <v>0</v>
      </c>
      <c r="J155" s="90"/>
    </row>
    <row r="156" spans="2:10" s="89" customFormat="1" ht="63">
      <c r="B156" s="136">
        <f>+COUNT($B$109:B155)+1</f>
        <v>43</v>
      </c>
      <c r="C156" s="58" t="s">
        <v>664</v>
      </c>
      <c r="D156" s="59" t="s">
        <v>1096</v>
      </c>
      <c r="E156" s="57" t="s">
        <v>24</v>
      </c>
      <c r="F156" s="57">
        <v>22.5</v>
      </c>
      <c r="G156" s="26"/>
      <c r="H156" s="135">
        <f t="shared" si="11"/>
        <v>0</v>
      </c>
      <c r="J156" s="90"/>
    </row>
    <row r="157" spans="2:10" s="89" customFormat="1" ht="15.75" customHeight="1">
      <c r="B157" s="141"/>
      <c r="C157" s="142"/>
      <c r="D157" s="143"/>
      <c r="E157" s="144"/>
      <c r="F157" s="145"/>
      <c r="G157" s="64"/>
      <c r="H157" s="146"/>
    </row>
    <row r="158" spans="2:10" s="89" customFormat="1" ht="16.5" thickBot="1">
      <c r="B158" s="147"/>
      <c r="C158" s="148"/>
      <c r="D158" s="148"/>
      <c r="E158" s="149"/>
      <c r="F158" s="149"/>
      <c r="G158" s="25" t="str">
        <f>C108&amp;" SKUPAJ:"</f>
        <v>ODVODNJAVANJE SKUPAJ:</v>
      </c>
      <c r="H158" s="150">
        <f>SUM(H$110:H$156)</f>
        <v>0</v>
      </c>
    </row>
    <row r="160" spans="2:10" s="89" customFormat="1">
      <c r="B160" s="130" t="s">
        <v>68</v>
      </c>
      <c r="C160" s="182" t="s">
        <v>92</v>
      </c>
      <c r="D160" s="182"/>
      <c r="E160" s="131"/>
      <c r="F160" s="132"/>
      <c r="G160" s="23"/>
      <c r="H160" s="133"/>
      <c r="J160" s="90"/>
    </row>
    <row r="161" spans="2:10" s="89" customFormat="1">
      <c r="B161" s="134" t="s">
        <v>93</v>
      </c>
      <c r="C161" s="183" t="s">
        <v>107</v>
      </c>
      <c r="D161" s="183"/>
      <c r="E161" s="183"/>
      <c r="F161" s="183"/>
      <c r="G161" s="24"/>
      <c r="H161" s="135"/>
    </row>
    <row r="162" spans="2:10" s="89" customFormat="1" ht="31.5">
      <c r="B162" s="136">
        <f>+COUNT($B$161:B161)+1</f>
        <v>1</v>
      </c>
      <c r="C162" s="58" t="s">
        <v>293</v>
      </c>
      <c r="D162" s="59" t="s">
        <v>803</v>
      </c>
      <c r="E162" s="57" t="s">
        <v>23</v>
      </c>
      <c r="F162" s="57">
        <v>14</v>
      </c>
      <c r="G162" s="26"/>
      <c r="H162" s="135">
        <f t="shared" ref="H162:H176" si="13">+$F162*G162</f>
        <v>0</v>
      </c>
      <c r="J162" s="90"/>
    </row>
    <row r="163" spans="2:10" s="89" customFormat="1" ht="47.25">
      <c r="B163" s="136">
        <f>+COUNT($B$161:B162)+1</f>
        <v>2</v>
      </c>
      <c r="C163" s="58" t="s">
        <v>294</v>
      </c>
      <c r="D163" s="59" t="s">
        <v>804</v>
      </c>
      <c r="E163" s="57" t="s">
        <v>23</v>
      </c>
      <c r="F163" s="57">
        <v>3</v>
      </c>
      <c r="G163" s="26"/>
      <c r="H163" s="135">
        <f t="shared" si="13"/>
        <v>0</v>
      </c>
      <c r="J163" s="90"/>
    </row>
    <row r="164" spans="2:10" s="89" customFormat="1" ht="47.25">
      <c r="B164" s="136">
        <f>+COUNT($B$161:B163)+1</f>
        <v>3</v>
      </c>
      <c r="C164" s="137" t="s">
        <v>296</v>
      </c>
      <c r="D164" s="138" t="s">
        <v>807</v>
      </c>
      <c r="E164" s="139" t="s">
        <v>23</v>
      </c>
      <c r="F164" s="139">
        <v>9</v>
      </c>
      <c r="G164" s="26"/>
      <c r="H164" s="135">
        <f t="shared" si="13"/>
        <v>0</v>
      </c>
      <c r="J164" s="90"/>
    </row>
    <row r="165" spans="2:10" s="89" customFormat="1" ht="47.25">
      <c r="B165" s="136">
        <f>+COUNT($B$161:B164)+1</f>
        <v>4</v>
      </c>
      <c r="C165" s="137" t="s">
        <v>297</v>
      </c>
      <c r="D165" s="138" t="s">
        <v>1003</v>
      </c>
      <c r="E165" s="139" t="s">
        <v>23</v>
      </c>
      <c r="F165" s="139">
        <v>2</v>
      </c>
      <c r="G165" s="26"/>
      <c r="H165" s="135">
        <f t="shared" si="13"/>
        <v>0</v>
      </c>
      <c r="J165" s="90"/>
    </row>
    <row r="166" spans="2:10" s="89" customFormat="1" ht="78.75">
      <c r="B166" s="136">
        <f>+COUNT($B$161:B165)+1</f>
        <v>5</v>
      </c>
      <c r="C166" s="137" t="s">
        <v>665</v>
      </c>
      <c r="D166" s="138" t="s">
        <v>1104</v>
      </c>
      <c r="E166" s="139" t="s">
        <v>23</v>
      </c>
      <c r="F166" s="139">
        <v>1</v>
      </c>
      <c r="G166" s="26"/>
      <c r="H166" s="135">
        <f t="shared" si="13"/>
        <v>0</v>
      </c>
      <c r="J166" s="90"/>
    </row>
    <row r="167" spans="2:10" s="89" customFormat="1" ht="47.25">
      <c r="B167" s="136">
        <f>+COUNT($B$161:B166)+1</f>
        <v>6</v>
      </c>
      <c r="C167" s="137" t="s">
        <v>108</v>
      </c>
      <c r="D167" s="138" t="s">
        <v>1105</v>
      </c>
      <c r="E167" s="139" t="s">
        <v>23</v>
      </c>
      <c r="F167" s="139">
        <v>5</v>
      </c>
      <c r="G167" s="26"/>
      <c r="H167" s="135">
        <f t="shared" si="13"/>
        <v>0</v>
      </c>
      <c r="J167" s="90"/>
    </row>
    <row r="168" spans="2:10" s="89" customFormat="1" ht="63">
      <c r="B168" s="136">
        <f>+COUNT($B$161:B167)+1</f>
        <v>7</v>
      </c>
      <c r="C168" s="137" t="s">
        <v>108</v>
      </c>
      <c r="D168" s="138" t="s">
        <v>1106</v>
      </c>
      <c r="E168" s="139" t="s">
        <v>23</v>
      </c>
      <c r="F168" s="139">
        <v>2</v>
      </c>
      <c r="G168" s="26"/>
      <c r="H168" s="135">
        <f t="shared" si="13"/>
        <v>0</v>
      </c>
      <c r="J168" s="90"/>
    </row>
    <row r="169" spans="2:10" s="89" customFormat="1" ht="63">
      <c r="B169" s="136">
        <f>+COUNT($B$161:B168)+1</f>
        <v>8</v>
      </c>
      <c r="C169" s="137" t="s">
        <v>108</v>
      </c>
      <c r="D169" s="138" t="s">
        <v>1107</v>
      </c>
      <c r="E169" s="139" t="s">
        <v>23</v>
      </c>
      <c r="F169" s="139">
        <v>2</v>
      </c>
      <c r="G169" s="26"/>
      <c r="H169" s="135">
        <f t="shared" si="13"/>
        <v>0</v>
      </c>
      <c r="J169" s="90"/>
    </row>
    <row r="170" spans="2:10" s="89" customFormat="1" ht="63">
      <c r="B170" s="136">
        <f>+COUNT($B$161:B169)+1</f>
        <v>9</v>
      </c>
      <c r="C170" s="137" t="s">
        <v>109</v>
      </c>
      <c r="D170" s="138" t="s">
        <v>1108</v>
      </c>
      <c r="E170" s="139" t="s">
        <v>23</v>
      </c>
      <c r="F170" s="139">
        <v>1</v>
      </c>
      <c r="G170" s="26"/>
      <c r="H170" s="135">
        <f t="shared" si="13"/>
        <v>0</v>
      </c>
      <c r="J170" s="90"/>
    </row>
    <row r="171" spans="2:10" s="89" customFormat="1" ht="63">
      <c r="B171" s="136">
        <f>+COUNT($B$161:B170)+1</f>
        <v>10</v>
      </c>
      <c r="C171" s="137" t="s">
        <v>109</v>
      </c>
      <c r="D171" s="138" t="s">
        <v>1109</v>
      </c>
      <c r="E171" s="139" t="s">
        <v>23</v>
      </c>
      <c r="F171" s="139">
        <v>2</v>
      </c>
      <c r="G171" s="26"/>
      <c r="H171" s="135">
        <f t="shared" si="13"/>
        <v>0</v>
      </c>
      <c r="J171" s="90"/>
    </row>
    <row r="172" spans="2:10" s="89" customFormat="1" ht="63">
      <c r="B172" s="136">
        <f>+COUNT($B$161:B171)+1</f>
        <v>11</v>
      </c>
      <c r="C172" s="137" t="s">
        <v>110</v>
      </c>
      <c r="D172" s="138" t="s">
        <v>1110</v>
      </c>
      <c r="E172" s="139" t="s">
        <v>23</v>
      </c>
      <c r="F172" s="139">
        <v>2</v>
      </c>
      <c r="G172" s="26"/>
      <c r="H172" s="135">
        <f t="shared" si="13"/>
        <v>0</v>
      </c>
      <c r="J172" s="90"/>
    </row>
    <row r="173" spans="2:10" s="89" customFormat="1" ht="63">
      <c r="B173" s="136">
        <f>+COUNT($B$161:B172)+1</f>
        <v>12</v>
      </c>
      <c r="C173" s="137" t="s">
        <v>111</v>
      </c>
      <c r="D173" s="138" t="s">
        <v>1111</v>
      </c>
      <c r="E173" s="139" t="s">
        <v>23</v>
      </c>
      <c r="F173" s="139">
        <v>2</v>
      </c>
      <c r="G173" s="26"/>
      <c r="H173" s="135">
        <f t="shared" si="13"/>
        <v>0</v>
      </c>
      <c r="J173" s="90"/>
    </row>
    <row r="174" spans="2:10" s="89" customFormat="1">
      <c r="B174" s="134" t="s">
        <v>94</v>
      </c>
      <c r="C174" s="183" t="s">
        <v>95</v>
      </c>
      <c r="D174" s="183"/>
      <c r="E174" s="183"/>
      <c r="F174" s="183"/>
      <c r="G174" s="24"/>
      <c r="H174" s="135"/>
    </row>
    <row r="175" spans="2:10" s="89" customFormat="1" ht="78.75">
      <c r="B175" s="136">
        <f>+COUNT($B$161:B174)+1</f>
        <v>13</v>
      </c>
      <c r="C175" s="137" t="s">
        <v>666</v>
      </c>
      <c r="D175" s="138" t="s">
        <v>1112</v>
      </c>
      <c r="E175" s="139" t="s">
        <v>54</v>
      </c>
      <c r="F175" s="139">
        <v>650</v>
      </c>
      <c r="G175" s="26"/>
      <c r="H175" s="135">
        <f t="shared" si="13"/>
        <v>0</v>
      </c>
      <c r="J175" s="90"/>
    </row>
    <row r="176" spans="2:10" s="89" customFormat="1" ht="78.75">
      <c r="B176" s="136">
        <f>+COUNT($B$161:B175)+1</f>
        <v>14</v>
      </c>
      <c r="C176" s="137" t="s">
        <v>666</v>
      </c>
      <c r="D176" s="138" t="s">
        <v>1113</v>
      </c>
      <c r="E176" s="139" t="s">
        <v>54</v>
      </c>
      <c r="F176" s="139">
        <v>400</v>
      </c>
      <c r="G176" s="26"/>
      <c r="H176" s="135">
        <f t="shared" si="13"/>
        <v>0</v>
      </c>
      <c r="J176" s="90"/>
    </row>
    <row r="177" spans="2:10" s="89" customFormat="1" ht="31.5">
      <c r="B177" s="136">
        <f>+COUNT($B$161:B176)+1</f>
        <v>15</v>
      </c>
      <c r="C177" s="137" t="s">
        <v>667</v>
      </c>
      <c r="D177" s="138" t="s">
        <v>815</v>
      </c>
      <c r="E177" s="139" t="s">
        <v>54</v>
      </c>
      <c r="F177" s="139">
        <v>590</v>
      </c>
      <c r="G177" s="26"/>
      <c r="H177" s="135">
        <f t="shared" ref="H177:H182" si="14">+$F177*G177</f>
        <v>0</v>
      </c>
      <c r="J177" s="90"/>
    </row>
    <row r="178" spans="2:10" s="89" customFormat="1" ht="110.25">
      <c r="B178" s="136">
        <f>+COUNT($B$161:B177)+1</f>
        <v>16</v>
      </c>
      <c r="C178" s="137" t="s">
        <v>668</v>
      </c>
      <c r="D178" s="138" t="s">
        <v>1114</v>
      </c>
      <c r="E178" s="139" t="s">
        <v>24</v>
      </c>
      <c r="F178" s="139">
        <v>9.4</v>
      </c>
      <c r="G178" s="26"/>
      <c r="H178" s="135">
        <f t="shared" si="14"/>
        <v>0</v>
      </c>
      <c r="J178" s="90"/>
    </row>
    <row r="179" spans="2:10" s="89" customFormat="1" ht="94.5">
      <c r="B179" s="136">
        <f>+COUNT($B$161:B178)+1</f>
        <v>17</v>
      </c>
      <c r="C179" s="137" t="s">
        <v>114</v>
      </c>
      <c r="D179" s="138" t="s">
        <v>817</v>
      </c>
      <c r="E179" s="139" t="s">
        <v>24</v>
      </c>
      <c r="F179" s="139">
        <v>9.5</v>
      </c>
      <c r="G179" s="26"/>
      <c r="H179" s="135">
        <f t="shared" si="14"/>
        <v>0</v>
      </c>
      <c r="J179" s="90"/>
    </row>
    <row r="180" spans="2:10" s="89" customFormat="1" ht="94.5">
      <c r="B180" s="136">
        <f>+COUNT($B$161:B179)+1</f>
        <v>18</v>
      </c>
      <c r="C180" s="137" t="s">
        <v>114</v>
      </c>
      <c r="D180" s="138" t="s">
        <v>818</v>
      </c>
      <c r="E180" s="139" t="s">
        <v>24</v>
      </c>
      <c r="F180" s="139">
        <v>46</v>
      </c>
      <c r="G180" s="26"/>
      <c r="H180" s="135">
        <f t="shared" si="14"/>
        <v>0</v>
      </c>
      <c r="J180" s="90"/>
    </row>
    <row r="181" spans="2:10" s="89" customFormat="1" ht="63">
      <c r="B181" s="136">
        <f>+COUNT($B$161:B180)+1</f>
        <v>19</v>
      </c>
      <c r="C181" s="137" t="s">
        <v>669</v>
      </c>
      <c r="D181" s="138" t="s">
        <v>819</v>
      </c>
      <c r="E181" s="139" t="s">
        <v>24</v>
      </c>
      <c r="F181" s="139">
        <v>3</v>
      </c>
      <c r="G181" s="26"/>
      <c r="H181" s="135">
        <f t="shared" si="14"/>
        <v>0</v>
      </c>
      <c r="J181" s="90"/>
    </row>
    <row r="182" spans="2:10" s="89" customFormat="1" ht="63">
      <c r="B182" s="136">
        <f>+COUNT($B$161:B181)+1</f>
        <v>20</v>
      </c>
      <c r="C182" s="137" t="s">
        <v>670</v>
      </c>
      <c r="D182" s="138" t="s">
        <v>820</v>
      </c>
      <c r="E182" s="139" t="s">
        <v>24</v>
      </c>
      <c r="F182" s="139">
        <v>3</v>
      </c>
      <c r="G182" s="26"/>
      <c r="H182" s="135">
        <f t="shared" si="14"/>
        <v>0</v>
      </c>
      <c r="J182" s="90"/>
    </row>
    <row r="183" spans="2:10" s="89" customFormat="1">
      <c r="B183" s="134" t="s">
        <v>100</v>
      </c>
      <c r="C183" s="183" t="s">
        <v>115</v>
      </c>
      <c r="D183" s="183"/>
      <c r="E183" s="183"/>
      <c r="F183" s="183"/>
      <c r="G183" s="24"/>
      <c r="H183" s="135"/>
    </row>
    <row r="184" spans="2:10" s="89" customFormat="1" ht="47.25">
      <c r="B184" s="136">
        <f>+COUNT($B$161:B183)+1</f>
        <v>21</v>
      </c>
      <c r="C184" s="137" t="s">
        <v>671</v>
      </c>
      <c r="D184" s="138" t="s">
        <v>821</v>
      </c>
      <c r="E184" s="139" t="s">
        <v>23</v>
      </c>
      <c r="F184" s="139">
        <v>7</v>
      </c>
      <c r="G184" s="26"/>
      <c r="H184" s="135">
        <f t="shared" ref="H184:H185" si="15">+$F184*G184</f>
        <v>0</v>
      </c>
      <c r="J184" s="90"/>
    </row>
    <row r="185" spans="2:10" s="89" customFormat="1" ht="31.5">
      <c r="B185" s="136">
        <f>+COUNT($B$161:B184)+1</f>
        <v>22</v>
      </c>
      <c r="C185" s="137" t="s">
        <v>672</v>
      </c>
      <c r="D185" s="138" t="s">
        <v>1115</v>
      </c>
      <c r="E185" s="139" t="s">
        <v>23</v>
      </c>
      <c r="F185" s="139">
        <v>2</v>
      </c>
      <c r="G185" s="26"/>
      <c r="H185" s="135">
        <f t="shared" si="15"/>
        <v>0</v>
      </c>
      <c r="J185" s="90"/>
    </row>
    <row r="186" spans="2:10" s="89" customFormat="1" ht="15.75" customHeight="1">
      <c r="B186" s="141"/>
      <c r="C186" s="142"/>
      <c r="D186" s="143"/>
      <c r="E186" s="144"/>
      <c r="F186" s="145"/>
      <c r="G186" s="64"/>
      <c r="H186" s="146"/>
    </row>
    <row r="187" spans="2:10" s="89" customFormat="1" ht="16.5" thickBot="1">
      <c r="B187" s="147"/>
      <c r="C187" s="148"/>
      <c r="D187" s="148"/>
      <c r="E187" s="149"/>
      <c r="F187" s="149"/>
      <c r="G187" s="25" t="str">
        <f>C160&amp;" SKUPAJ:"</f>
        <v>OPREMA CEST SKUPAJ:</v>
      </c>
      <c r="H187" s="150">
        <f>SUM(H$162:H$185)</f>
        <v>0</v>
      </c>
    </row>
    <row r="189" spans="2:10" s="89" customFormat="1">
      <c r="B189" s="130" t="s">
        <v>69</v>
      </c>
      <c r="C189" s="182" t="s">
        <v>8</v>
      </c>
      <c r="D189" s="182"/>
      <c r="E189" s="131"/>
      <c r="F189" s="132"/>
      <c r="G189" s="23"/>
      <c r="H189" s="133"/>
      <c r="J189" s="90"/>
    </row>
    <row r="190" spans="2:10" s="89" customFormat="1">
      <c r="B190" s="134" t="s">
        <v>305</v>
      </c>
      <c r="C190" s="183" t="s">
        <v>306</v>
      </c>
      <c r="D190" s="183"/>
      <c r="E190" s="183"/>
      <c r="F190" s="183"/>
      <c r="G190" s="24"/>
      <c r="H190" s="135"/>
    </row>
    <row r="191" spans="2:10" s="89" customFormat="1" ht="31.5">
      <c r="B191" s="136">
        <f>+COUNT($B$190:B190)+1</f>
        <v>1</v>
      </c>
      <c r="C191" s="58" t="s">
        <v>307</v>
      </c>
      <c r="D191" s="59" t="s">
        <v>822</v>
      </c>
      <c r="E191" s="57" t="s">
        <v>54</v>
      </c>
      <c r="F191" s="57">
        <v>45</v>
      </c>
      <c r="G191" s="26"/>
      <c r="H191" s="135">
        <f t="shared" ref="H191:H200" si="16">+$F191*G191</f>
        <v>0</v>
      </c>
      <c r="J191" s="90"/>
    </row>
    <row r="192" spans="2:10" s="89" customFormat="1">
      <c r="B192" s="134" t="s">
        <v>673</v>
      </c>
      <c r="C192" s="183" t="s">
        <v>674</v>
      </c>
      <c r="D192" s="183"/>
      <c r="E192" s="183"/>
      <c r="F192" s="183"/>
      <c r="G192" s="24"/>
      <c r="H192" s="135"/>
    </row>
    <row r="193" spans="2:10" s="89" customFormat="1" ht="31.5">
      <c r="B193" s="136">
        <f>+COUNT($B$190:B192)+1</f>
        <v>2</v>
      </c>
      <c r="C193" s="58" t="s">
        <v>675</v>
      </c>
      <c r="D193" s="59" t="s">
        <v>1116</v>
      </c>
      <c r="E193" s="57" t="s">
        <v>54</v>
      </c>
      <c r="F193" s="57">
        <v>30</v>
      </c>
      <c r="G193" s="26"/>
      <c r="H193" s="135">
        <f t="shared" si="16"/>
        <v>0</v>
      </c>
      <c r="J193" s="90"/>
    </row>
    <row r="194" spans="2:10" s="89" customFormat="1">
      <c r="B194" s="134" t="s">
        <v>96</v>
      </c>
      <c r="C194" s="183" t="s">
        <v>310</v>
      </c>
      <c r="D194" s="183"/>
      <c r="E194" s="183"/>
      <c r="F194" s="183"/>
      <c r="G194" s="24"/>
      <c r="H194" s="135"/>
    </row>
    <row r="195" spans="2:10" s="89" customFormat="1">
      <c r="B195" s="136">
        <f>+COUNT($B$190:B194)+1</f>
        <v>3</v>
      </c>
      <c r="C195" s="58" t="s">
        <v>676</v>
      </c>
      <c r="D195" s="59" t="s">
        <v>1117</v>
      </c>
      <c r="E195" s="57" t="s">
        <v>23</v>
      </c>
      <c r="F195" s="57">
        <v>1</v>
      </c>
      <c r="G195" s="26"/>
      <c r="H195" s="135">
        <f t="shared" si="16"/>
        <v>0</v>
      </c>
      <c r="J195" s="90"/>
    </row>
    <row r="196" spans="2:10" s="89" customFormat="1">
      <c r="B196" s="136">
        <f>+COUNT($B$190:B195)+1</f>
        <v>4</v>
      </c>
      <c r="C196" s="58" t="s">
        <v>62</v>
      </c>
      <c r="D196" s="59" t="s">
        <v>70</v>
      </c>
      <c r="E196" s="57" t="s">
        <v>71</v>
      </c>
      <c r="F196" s="57">
        <v>65</v>
      </c>
      <c r="G196" s="26"/>
      <c r="H196" s="135">
        <f t="shared" si="16"/>
        <v>0</v>
      </c>
      <c r="J196" s="90"/>
    </row>
    <row r="197" spans="2:10" s="89" customFormat="1">
      <c r="B197" s="136">
        <f>+COUNT($B$190:B196)+1</f>
        <v>5</v>
      </c>
      <c r="C197" s="58" t="s">
        <v>116</v>
      </c>
      <c r="D197" s="59" t="s">
        <v>99</v>
      </c>
      <c r="E197" s="57" t="s">
        <v>71</v>
      </c>
      <c r="F197" s="57">
        <v>20</v>
      </c>
      <c r="G197" s="26"/>
      <c r="H197" s="135">
        <f t="shared" si="16"/>
        <v>0</v>
      </c>
      <c r="J197" s="90"/>
    </row>
    <row r="198" spans="2:10" s="89" customFormat="1" ht="31.5">
      <c r="B198" s="136">
        <f>+COUNT($B$190:B197)+1</f>
        <v>6</v>
      </c>
      <c r="C198" s="58" t="s">
        <v>117</v>
      </c>
      <c r="D198" s="59" t="s">
        <v>72</v>
      </c>
      <c r="E198" s="57" t="s">
        <v>23</v>
      </c>
      <c r="F198" s="57">
        <v>1</v>
      </c>
      <c r="G198" s="26"/>
      <c r="H198" s="135">
        <f t="shared" si="16"/>
        <v>0</v>
      </c>
      <c r="J198" s="90"/>
    </row>
    <row r="199" spans="2:10" s="89" customFormat="1" ht="31.5">
      <c r="B199" s="136">
        <f>+COUNT($B$190:B198)+1</f>
        <v>7</v>
      </c>
      <c r="C199" s="58" t="s">
        <v>312</v>
      </c>
      <c r="D199" s="59" t="s">
        <v>313</v>
      </c>
      <c r="E199" s="57" t="s">
        <v>23</v>
      </c>
      <c r="F199" s="57">
        <v>1</v>
      </c>
      <c r="G199" s="26"/>
      <c r="H199" s="135">
        <f t="shared" si="16"/>
        <v>0</v>
      </c>
      <c r="J199" s="90"/>
    </row>
    <row r="200" spans="2:10" s="89" customFormat="1">
      <c r="B200" s="136">
        <f>+COUNT($B$190:B199)+1</f>
        <v>8</v>
      </c>
      <c r="C200" s="58" t="s">
        <v>677</v>
      </c>
      <c r="D200" s="59" t="s">
        <v>315</v>
      </c>
      <c r="E200" s="57" t="s">
        <v>23</v>
      </c>
      <c r="F200" s="57">
        <v>1</v>
      </c>
      <c r="G200" s="26"/>
      <c r="H200" s="135">
        <f t="shared" si="16"/>
        <v>0</v>
      </c>
      <c r="J200" s="90"/>
    </row>
    <row r="201" spans="2:10" s="89" customFormat="1" ht="15.75" customHeight="1">
      <c r="B201" s="141"/>
      <c r="C201" s="142"/>
      <c r="D201" s="143"/>
      <c r="E201" s="144"/>
      <c r="F201" s="145"/>
      <c r="G201" s="64"/>
      <c r="H201" s="146"/>
    </row>
    <row r="202" spans="2:10" s="89" customFormat="1" ht="16.5" thickBot="1">
      <c r="B202" s="147"/>
      <c r="C202" s="148"/>
      <c r="D202" s="148"/>
      <c r="E202" s="149"/>
      <c r="F202" s="149"/>
      <c r="G202" s="25" t="str">
        <f>C189&amp;" SKUPAJ:"</f>
        <v>TUJE STORITVE SKUPAJ:</v>
      </c>
      <c r="H202" s="150">
        <f>SUM(H$191:H$200)</f>
        <v>0</v>
      </c>
    </row>
  </sheetData>
  <sheetProtection algorithmName="SHA-512" hashValue="pgq3eLCa+zRq0XsTvU5/flBibiqnNmesNWowo/Hpk3xCWULYvsqOwbCY6c2TR5yqcP6DzJPeDlwgL9iSnIYm+A==" saltValue="S/xME6Y0CqgRi5rKe3NUGA==" spinCount="100000" sheet="1" objects="1" scenarios="1"/>
  <mergeCells count="38">
    <mergeCell ref="C190:F190"/>
    <mergeCell ref="C194:F194"/>
    <mergeCell ref="C52:F52"/>
    <mergeCell ref="C61:F61"/>
    <mergeCell ref="C64:F64"/>
    <mergeCell ref="C74:F74"/>
    <mergeCell ref="C75:F75"/>
    <mergeCell ref="C94:F94"/>
    <mergeCell ref="C98:F98"/>
    <mergeCell ref="C103:F103"/>
    <mergeCell ref="C160:D160"/>
    <mergeCell ref="C161:F161"/>
    <mergeCell ref="C174:F174"/>
    <mergeCell ref="C183:F183"/>
    <mergeCell ref="C189:D189"/>
    <mergeCell ref="C192:F192"/>
    <mergeCell ref="C112:F112"/>
    <mergeCell ref="C120:F120"/>
    <mergeCell ref="C133:F133"/>
    <mergeCell ref="C150:F150"/>
    <mergeCell ref="C91:F91"/>
    <mergeCell ref="C92:F92"/>
    <mergeCell ref="C108:D108"/>
    <mergeCell ref="C109:F109"/>
    <mergeCell ref="C83:D83"/>
    <mergeCell ref="C84:F84"/>
    <mergeCell ref="C85:F85"/>
    <mergeCell ref="C86:F86"/>
    <mergeCell ref="C88:F88"/>
    <mergeCell ref="C53:F53"/>
    <mergeCell ref="C66:F66"/>
    <mergeCell ref="C71:F71"/>
    <mergeCell ref="C24:D24"/>
    <mergeCell ref="C25:F25"/>
    <mergeCell ref="C31:F31"/>
    <mergeCell ref="C32:F32"/>
    <mergeCell ref="C45:F45"/>
    <mergeCell ref="C51:D51"/>
  </mergeCells>
  <pageMargins left="0.70866141732283472" right="0.70866141732283472" top="0.74803149606299213" bottom="0.74803149606299213" header="0.31496062992125984" footer="0.31496062992125984"/>
  <pageSetup paperSize="9" scale="68" orientation="portrait" r:id="rId1"/>
  <headerFooter>
    <oddHeader>&amp;C&amp;"-,Ležeče"Rekonstrukcija ceste R1-212/1119 Bloška Polica - Sodražica
od km 13,540 do km 15,352 skozi Žimarice&amp;R&amp;"-,Ležeče"RAZPIS 2020</oddHeader>
    <oddFooter>Stran &amp;P od &amp;N</oddFooter>
  </headerFooter>
  <rowBreaks count="5" manualBreakCount="5">
    <brk id="42" min="1" max="7" man="1"/>
    <brk id="69" min="1" max="7" man="1"/>
    <brk id="95" min="1" max="7" man="1"/>
    <brk id="122" min="1" max="7" man="1"/>
    <brk id="144" min="1" max="7"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54B80-8D1A-473B-BD6A-7BAC1BA15593}">
  <sheetPr>
    <tabColor rgb="FFFF0000"/>
  </sheetPr>
  <dimension ref="B1:K147"/>
  <sheetViews>
    <sheetView view="pageBreakPreview" zoomScaleNormal="100" zoomScaleSheetLayoutView="100" workbookViewId="0">
      <selection activeCell="E10" sqref="E10"/>
    </sheetView>
  </sheetViews>
  <sheetFormatPr defaultColWidth="9.140625" defaultRowHeight="15.75"/>
  <cols>
    <col min="1" max="1" width="9.140625" style="90"/>
    <col min="2" max="3" width="10.7109375" style="92" customWidth="1"/>
    <col min="4" max="4" width="47.7109375" style="86" customWidth="1"/>
    <col min="5" max="5" width="14.7109375" style="87" customWidth="1"/>
    <col min="6" max="6" width="12.7109375" style="87" customWidth="1"/>
    <col min="7" max="7" width="15.7109375" style="18" customWidth="1"/>
    <col min="8" max="8" width="15.7109375" style="88" customWidth="1"/>
    <col min="9" max="9" width="11.5703125" style="89" bestFit="1" customWidth="1"/>
    <col min="10" max="10" width="10.140625" style="90" bestFit="1" customWidth="1"/>
    <col min="11" max="16384" width="9.140625" style="90"/>
  </cols>
  <sheetData>
    <row r="1" spans="2:10">
      <c r="B1" s="84" t="s">
        <v>55</v>
      </c>
      <c r="C1" s="85" t="str">
        <f ca="1">MID(CELL("filename",A1),FIND("]",CELL("filename",A1))+1,255)</f>
        <v>MOST ČEZ BISTRICO</v>
      </c>
    </row>
    <row r="3" spans="2:10">
      <c r="B3" s="91" t="s">
        <v>14</v>
      </c>
    </row>
    <row r="4" spans="2:10">
      <c r="B4" s="93" t="str">
        <f ca="1">"REKAPITULACIJA "&amp;C1</f>
        <v>REKAPITULACIJA MOST ČEZ BISTRICO</v>
      </c>
      <c r="C4" s="94"/>
      <c r="D4" s="94"/>
      <c r="E4" s="95"/>
      <c r="F4" s="95"/>
      <c r="G4" s="19"/>
      <c r="H4" s="57"/>
      <c r="I4" s="96"/>
    </row>
    <row r="5" spans="2:10">
      <c r="B5" s="97"/>
      <c r="C5" s="98"/>
      <c r="D5" s="99"/>
      <c r="H5" s="100"/>
      <c r="I5" s="101"/>
      <c r="J5" s="102"/>
    </row>
    <row r="6" spans="2:10">
      <c r="B6" s="103" t="s">
        <v>47</v>
      </c>
      <c r="D6" s="104" t="str">
        <f>VLOOKUP(B6,$B$18:$H$9905,2,FALSE)</f>
        <v>PREDDELA</v>
      </c>
      <c r="E6" s="105"/>
      <c r="F6" s="88"/>
      <c r="H6" s="106">
        <f>VLOOKUP($D6&amp;" SKUPAJ:",$G$18:H$9905,2,FALSE)</f>
        <v>0</v>
      </c>
      <c r="I6" s="107"/>
      <c r="J6" s="108"/>
    </row>
    <row r="7" spans="2:10">
      <c r="B7" s="103"/>
      <c r="D7" s="104"/>
      <c r="E7" s="105"/>
      <c r="F7" s="88"/>
      <c r="H7" s="106"/>
      <c r="I7" s="109"/>
      <c r="J7" s="110"/>
    </row>
    <row r="8" spans="2:10">
      <c r="B8" s="103" t="s">
        <v>48</v>
      </c>
      <c r="D8" s="104" t="str">
        <f>VLOOKUP(B8,$B$18:$H$9905,2,FALSE)</f>
        <v>ZEMELJSKA DELA IN TEMELJENJE</v>
      </c>
      <c r="E8" s="105"/>
      <c r="F8" s="88"/>
      <c r="H8" s="106">
        <f>VLOOKUP($D8&amp;" SKUPAJ:",$G$18:H$9905,2,FALSE)</f>
        <v>0</v>
      </c>
      <c r="I8" s="111"/>
      <c r="J8" s="112"/>
    </row>
    <row r="9" spans="2:10">
      <c r="B9" s="103"/>
      <c r="D9" s="104"/>
      <c r="E9" s="105"/>
      <c r="F9" s="88"/>
      <c r="H9" s="106"/>
      <c r="I9" s="96"/>
    </row>
    <row r="10" spans="2:10">
      <c r="B10" s="103" t="s">
        <v>45</v>
      </c>
      <c r="D10" s="104" t="str">
        <f>VLOOKUP(B10,$B$18:$H$9905,2,FALSE)</f>
        <v>VOZIŠČE KONSTRUKCIJE</v>
      </c>
      <c r="E10" s="105"/>
      <c r="F10" s="88"/>
      <c r="H10" s="106">
        <f>VLOOKUP($D10&amp;" SKUPAJ:",$G$18:H$9905,2,FALSE)</f>
        <v>0</v>
      </c>
    </row>
    <row r="11" spans="2:10">
      <c r="B11" s="103"/>
      <c r="D11" s="104"/>
      <c r="E11" s="105"/>
      <c r="F11" s="88"/>
      <c r="H11" s="106"/>
    </row>
    <row r="12" spans="2:10">
      <c r="B12" s="103" t="s">
        <v>53</v>
      </c>
      <c r="D12" s="104" t="str">
        <f>VLOOKUP(B12,$B$18:$H$9905,2,FALSE)</f>
        <v>GRADBENA IN OBRTNIŠKA DELA</v>
      </c>
      <c r="E12" s="105"/>
      <c r="F12" s="88"/>
      <c r="H12" s="106">
        <f>VLOOKUP($D12&amp;" SKUPAJ:",$G$18:H$9905,2,FALSE)</f>
        <v>0</v>
      </c>
    </row>
    <row r="13" spans="2:10">
      <c r="B13" s="103"/>
      <c r="D13" s="104"/>
      <c r="E13" s="105"/>
      <c r="F13" s="88"/>
      <c r="H13" s="106"/>
    </row>
    <row r="14" spans="2:10">
      <c r="B14" s="103" t="s">
        <v>69</v>
      </c>
      <c r="D14" s="104" t="str">
        <f>VLOOKUP(B14,$B$18:$H$9905,2,FALSE)</f>
        <v>TUJE STORITVE</v>
      </c>
      <c r="E14" s="105"/>
      <c r="F14" s="88"/>
      <c r="H14" s="106">
        <f>VLOOKUP($D14&amp;" SKUPAJ:",$G$18:H$9905,2,FALSE)</f>
        <v>0</v>
      </c>
      <c r="I14" s="111"/>
      <c r="J14" s="112"/>
    </row>
    <row r="15" spans="2:10" s="89" customFormat="1" ht="16.5" thickBot="1">
      <c r="B15" s="113"/>
      <c r="C15" s="114"/>
      <c r="D15" s="115"/>
      <c r="E15" s="116"/>
      <c r="F15" s="117"/>
      <c r="G15" s="20"/>
      <c r="H15" s="118"/>
    </row>
    <row r="16" spans="2:10" s="89" customFormat="1" ht="16.5" thickTop="1">
      <c r="B16" s="119"/>
      <c r="C16" s="120"/>
      <c r="D16" s="121"/>
      <c r="E16" s="122"/>
      <c r="F16" s="123"/>
      <c r="G16" s="21" t="str">
        <f ca="1">"SKUPAJ "&amp;C1&amp;" (BREZ DDV):"</f>
        <v>SKUPAJ MOST ČEZ BISTRICO (BREZ DDV):</v>
      </c>
      <c r="H16" s="124">
        <f>ROUND(SUM(H6:H14),2)</f>
        <v>0</v>
      </c>
    </row>
    <row r="18" spans="2:11" s="89" customFormat="1" ht="16.5" thickBot="1">
      <c r="B18" s="125" t="s">
        <v>0</v>
      </c>
      <c r="C18" s="126" t="s">
        <v>1</v>
      </c>
      <c r="D18" s="127" t="s">
        <v>2</v>
      </c>
      <c r="E18" s="128" t="s">
        <v>3</v>
      </c>
      <c r="F18" s="128" t="s">
        <v>4</v>
      </c>
      <c r="G18" s="22" t="s">
        <v>5</v>
      </c>
      <c r="H18" s="128" t="s">
        <v>6</v>
      </c>
    </row>
    <row r="20" spans="2:11" ht="156.75" customHeight="1">
      <c r="B20" s="129"/>
      <c r="C20" s="189" t="s">
        <v>1408</v>
      </c>
      <c r="D20" s="189"/>
      <c r="E20" s="189"/>
      <c r="F20" s="189"/>
      <c r="G20" s="78"/>
      <c r="H20" s="129"/>
    </row>
    <row r="21" spans="2:11" ht="204" customHeight="1">
      <c r="B21" s="129"/>
      <c r="C21" s="189" t="s">
        <v>1407</v>
      </c>
      <c r="D21" s="189"/>
      <c r="E21" s="189"/>
      <c r="F21" s="189"/>
      <c r="G21" s="78"/>
      <c r="H21" s="129"/>
    </row>
    <row r="23" spans="2:11" s="89" customFormat="1">
      <c r="B23" s="130" t="s">
        <v>47</v>
      </c>
      <c r="C23" s="182" t="s">
        <v>97</v>
      </c>
      <c r="D23" s="182"/>
      <c r="E23" s="131"/>
      <c r="F23" s="132"/>
      <c r="G23" s="23"/>
      <c r="H23" s="133"/>
    </row>
    <row r="24" spans="2:11" s="89" customFormat="1" ht="248.25" customHeight="1">
      <c r="B24" s="134"/>
      <c r="C24" s="190" t="s">
        <v>1118</v>
      </c>
      <c r="D24" s="190"/>
      <c r="E24" s="190"/>
      <c r="F24" s="190"/>
      <c r="G24" s="24"/>
      <c r="H24" s="135"/>
    </row>
    <row r="25" spans="2:11" s="89" customFormat="1">
      <c r="B25" s="134" t="s">
        <v>65</v>
      </c>
      <c r="C25" s="183" t="s">
        <v>123</v>
      </c>
      <c r="D25" s="183"/>
      <c r="E25" s="183"/>
      <c r="F25" s="183"/>
      <c r="G25" s="24"/>
      <c r="H25" s="135"/>
    </row>
    <row r="26" spans="2:11" s="89" customFormat="1" ht="31.5">
      <c r="B26" s="136">
        <f>+COUNT($B$25:B25)+1</f>
        <v>1</v>
      </c>
      <c r="C26" s="58" t="s">
        <v>381</v>
      </c>
      <c r="D26" s="59" t="s">
        <v>1119</v>
      </c>
      <c r="E26" s="57" t="s">
        <v>23</v>
      </c>
      <c r="F26" s="57">
        <v>1</v>
      </c>
      <c r="G26" s="26"/>
      <c r="H26" s="135">
        <f>+$F26*G26</f>
        <v>0</v>
      </c>
      <c r="K26" s="87"/>
    </row>
    <row r="27" spans="2:11" s="89" customFormat="1" ht="31.5">
      <c r="B27" s="136">
        <f>+COUNT($B$25:B26)+1</f>
        <v>2</v>
      </c>
      <c r="C27" s="58" t="s">
        <v>382</v>
      </c>
      <c r="D27" s="59" t="s">
        <v>383</v>
      </c>
      <c r="E27" s="57" t="s">
        <v>384</v>
      </c>
      <c r="F27" s="57">
        <v>20</v>
      </c>
      <c r="G27" s="26"/>
      <c r="H27" s="135">
        <f t="shared" ref="H27:H30" si="0">+$F27*G27</f>
        <v>0</v>
      </c>
      <c r="K27" s="87"/>
    </row>
    <row r="28" spans="2:11" s="89" customFormat="1">
      <c r="B28" s="134" t="s">
        <v>67</v>
      </c>
      <c r="C28" s="183" t="s">
        <v>385</v>
      </c>
      <c r="D28" s="183"/>
      <c r="E28" s="183"/>
      <c r="F28" s="183"/>
      <c r="G28" s="24"/>
      <c r="H28" s="135"/>
    </row>
    <row r="29" spans="2:11" s="89" customFormat="1" ht="31.5">
      <c r="B29" s="136">
        <f>+COUNT($B$25:B28)+1</f>
        <v>3</v>
      </c>
      <c r="C29" s="58" t="s">
        <v>386</v>
      </c>
      <c r="D29" s="59" t="s">
        <v>827</v>
      </c>
      <c r="E29" s="57" t="s">
        <v>54</v>
      </c>
      <c r="F29" s="57">
        <v>117</v>
      </c>
      <c r="G29" s="26"/>
      <c r="H29" s="135">
        <f t="shared" si="0"/>
        <v>0</v>
      </c>
      <c r="K29" s="87"/>
    </row>
    <row r="30" spans="2:11" s="89" customFormat="1" ht="31.5">
      <c r="B30" s="136">
        <f>+COUNT($B$25:B29)+1</f>
        <v>4</v>
      </c>
      <c r="C30" s="58" t="s">
        <v>141</v>
      </c>
      <c r="D30" s="59" t="s">
        <v>828</v>
      </c>
      <c r="E30" s="57" t="s">
        <v>24</v>
      </c>
      <c r="F30" s="57">
        <v>50</v>
      </c>
      <c r="G30" s="26"/>
      <c r="H30" s="135">
        <f t="shared" si="0"/>
        <v>0</v>
      </c>
      <c r="K30" s="87"/>
    </row>
    <row r="31" spans="2:11" s="89" customFormat="1" ht="47.25">
      <c r="B31" s="136">
        <f>+COUNT($B$25:B30)+1</f>
        <v>5</v>
      </c>
      <c r="C31" s="58" t="s">
        <v>387</v>
      </c>
      <c r="D31" s="59" t="s">
        <v>1120</v>
      </c>
      <c r="E31" s="57" t="s">
        <v>25</v>
      </c>
      <c r="F31" s="57">
        <v>19.5</v>
      </c>
      <c r="G31" s="26"/>
      <c r="H31" s="135">
        <f t="shared" ref="H31:H35" si="1">+$F31*G31</f>
        <v>0</v>
      </c>
      <c r="K31" s="87"/>
    </row>
    <row r="32" spans="2:11" s="89" customFormat="1" ht="63">
      <c r="B32" s="136">
        <f>+COUNT($B$25:B31)+1</f>
        <v>6</v>
      </c>
      <c r="C32" s="58" t="s">
        <v>388</v>
      </c>
      <c r="D32" s="59" t="s">
        <v>1121</v>
      </c>
      <c r="E32" s="57" t="s">
        <v>25</v>
      </c>
      <c r="F32" s="57">
        <v>37.5</v>
      </c>
      <c r="G32" s="26"/>
      <c r="H32" s="135">
        <f t="shared" si="1"/>
        <v>0</v>
      </c>
      <c r="K32" s="87"/>
    </row>
    <row r="33" spans="2:11" s="89" customFormat="1" ht="47.25">
      <c r="B33" s="136">
        <f>+COUNT($B$25:B32)+1</f>
        <v>7</v>
      </c>
      <c r="C33" s="58" t="s">
        <v>389</v>
      </c>
      <c r="D33" s="59" t="s">
        <v>1122</v>
      </c>
      <c r="E33" s="57" t="s">
        <v>25</v>
      </c>
      <c r="F33" s="57">
        <v>40.5</v>
      </c>
      <c r="G33" s="26"/>
      <c r="H33" s="135">
        <f t="shared" si="1"/>
        <v>0</v>
      </c>
      <c r="K33" s="87"/>
    </row>
    <row r="34" spans="2:11" s="89" customFormat="1" ht="47.25">
      <c r="B34" s="136">
        <f>+COUNT($B$25:B33)+1</f>
        <v>8</v>
      </c>
      <c r="C34" s="58" t="s">
        <v>390</v>
      </c>
      <c r="D34" s="59" t="s">
        <v>1123</v>
      </c>
      <c r="E34" s="57" t="s">
        <v>25</v>
      </c>
      <c r="F34" s="57">
        <v>24.6</v>
      </c>
      <c r="G34" s="26"/>
      <c r="H34" s="135">
        <f t="shared" si="1"/>
        <v>0</v>
      </c>
      <c r="K34" s="87"/>
    </row>
    <row r="35" spans="2:11" s="89" customFormat="1" ht="47.25">
      <c r="B35" s="136">
        <f>+COUNT($B$25:B34)+1</f>
        <v>9</v>
      </c>
      <c r="C35" s="58" t="s">
        <v>390</v>
      </c>
      <c r="D35" s="59" t="s">
        <v>1124</v>
      </c>
      <c r="E35" s="57" t="s">
        <v>25</v>
      </c>
      <c r="F35" s="57">
        <v>12.8</v>
      </c>
      <c r="G35" s="26"/>
      <c r="H35" s="135">
        <f t="shared" si="1"/>
        <v>0</v>
      </c>
      <c r="K35" s="87"/>
    </row>
    <row r="36" spans="2:11" s="89" customFormat="1">
      <c r="B36" s="134" t="s">
        <v>73</v>
      </c>
      <c r="C36" s="183" t="s">
        <v>120</v>
      </c>
      <c r="D36" s="183"/>
      <c r="E36" s="183"/>
      <c r="F36" s="183"/>
      <c r="G36" s="24"/>
      <c r="H36" s="135"/>
      <c r="K36" s="87"/>
    </row>
    <row r="37" spans="2:11" s="89" customFormat="1">
      <c r="B37" s="134" t="s">
        <v>833</v>
      </c>
      <c r="C37" s="183" t="s">
        <v>834</v>
      </c>
      <c r="D37" s="183"/>
      <c r="E37" s="183"/>
      <c r="F37" s="183"/>
      <c r="G37" s="24"/>
      <c r="H37" s="135"/>
      <c r="K37" s="87"/>
    </row>
    <row r="38" spans="2:11" s="89" customFormat="1" ht="78.75">
      <c r="B38" s="136">
        <f>+COUNT($B$25:B37)+1</f>
        <v>10</v>
      </c>
      <c r="C38" s="140" t="s">
        <v>391</v>
      </c>
      <c r="D38" s="59" t="s">
        <v>1125</v>
      </c>
      <c r="E38" s="57" t="s">
        <v>23</v>
      </c>
      <c r="F38" s="57">
        <v>1</v>
      </c>
      <c r="G38" s="26"/>
      <c r="H38" s="135">
        <f t="shared" ref="H38:H39" si="2">+$F38*G38</f>
        <v>0</v>
      </c>
    </row>
    <row r="39" spans="2:11" s="89" customFormat="1" ht="31.5">
      <c r="B39" s="136">
        <f>+COUNT($B$25:B38)+1</f>
        <v>11</v>
      </c>
      <c r="C39" s="140" t="s">
        <v>102</v>
      </c>
      <c r="D39" s="59" t="s">
        <v>392</v>
      </c>
      <c r="E39" s="57" t="s">
        <v>23</v>
      </c>
      <c r="F39" s="57">
        <v>1</v>
      </c>
      <c r="G39" s="26"/>
      <c r="H39" s="135">
        <f t="shared" si="2"/>
        <v>0</v>
      </c>
    </row>
    <row r="40" spans="2:11" s="89" customFormat="1" ht="15.75" customHeight="1">
      <c r="B40" s="141"/>
      <c r="C40" s="142"/>
      <c r="D40" s="143"/>
      <c r="E40" s="144"/>
      <c r="F40" s="145"/>
      <c r="G40" s="64"/>
      <c r="H40" s="146"/>
    </row>
    <row r="41" spans="2:11" s="89" customFormat="1" ht="16.5" thickBot="1">
      <c r="B41" s="147"/>
      <c r="C41" s="148"/>
      <c r="D41" s="148"/>
      <c r="E41" s="149"/>
      <c r="F41" s="149"/>
      <c r="G41" s="25" t="str">
        <f>C23&amp;" SKUPAJ:"</f>
        <v>PREDDELA SKUPAJ:</v>
      </c>
      <c r="H41" s="150">
        <f>SUM(H$26:H$39)</f>
        <v>0</v>
      </c>
    </row>
    <row r="42" spans="2:11" s="89" customFormat="1">
      <c r="B42" s="141"/>
      <c r="C42" s="142"/>
      <c r="D42" s="143"/>
      <c r="E42" s="144"/>
      <c r="F42" s="145"/>
      <c r="G42" s="64"/>
      <c r="H42" s="146"/>
    </row>
    <row r="43" spans="2:11" s="89" customFormat="1">
      <c r="B43" s="130" t="s">
        <v>48</v>
      </c>
      <c r="C43" s="182" t="s">
        <v>168</v>
      </c>
      <c r="D43" s="182"/>
      <c r="E43" s="131"/>
      <c r="F43" s="132"/>
      <c r="G43" s="23"/>
      <c r="H43" s="133"/>
    </row>
    <row r="44" spans="2:11" s="89" customFormat="1" ht="166.5" customHeight="1">
      <c r="B44" s="134"/>
      <c r="C44" s="184" t="s">
        <v>1126</v>
      </c>
      <c r="D44" s="184"/>
      <c r="E44" s="184"/>
      <c r="F44" s="184"/>
      <c r="G44" s="24"/>
      <c r="H44" s="135"/>
    </row>
    <row r="45" spans="2:11" s="89" customFormat="1">
      <c r="B45" s="134" t="s">
        <v>74</v>
      </c>
      <c r="C45" s="183" t="s">
        <v>121</v>
      </c>
      <c r="D45" s="183"/>
      <c r="E45" s="183"/>
      <c r="F45" s="183"/>
      <c r="G45" s="24"/>
      <c r="H45" s="135"/>
    </row>
    <row r="46" spans="2:11" s="89" customFormat="1" ht="31.5">
      <c r="B46" s="136">
        <f>+COUNT($B$45:B45)+1</f>
        <v>1</v>
      </c>
      <c r="C46" s="58" t="s">
        <v>169</v>
      </c>
      <c r="D46" s="59" t="s">
        <v>835</v>
      </c>
      <c r="E46" s="57" t="s">
        <v>25</v>
      </c>
      <c r="F46" s="57">
        <v>26.5</v>
      </c>
      <c r="G46" s="26"/>
      <c r="H46" s="135">
        <f t="shared" ref="H46:H50" si="3">+$F46*G46</f>
        <v>0</v>
      </c>
    </row>
    <row r="47" spans="2:11" s="89" customFormat="1" ht="63">
      <c r="B47" s="136">
        <f>+COUNT($B$45:B46)+1</f>
        <v>2</v>
      </c>
      <c r="C47" s="58" t="s">
        <v>393</v>
      </c>
      <c r="D47" s="59" t="s">
        <v>904</v>
      </c>
      <c r="E47" s="57" t="s">
        <v>394</v>
      </c>
      <c r="F47" s="57">
        <v>442</v>
      </c>
      <c r="G47" s="26"/>
      <c r="H47" s="135">
        <f t="shared" si="3"/>
        <v>0</v>
      </c>
    </row>
    <row r="48" spans="2:11" s="89" customFormat="1" ht="47.25">
      <c r="B48" s="136">
        <f>+COUNT($B$45:B47)+1</f>
        <v>3</v>
      </c>
      <c r="C48" s="58" t="s">
        <v>395</v>
      </c>
      <c r="D48" s="59" t="s">
        <v>1127</v>
      </c>
      <c r="E48" s="57" t="s">
        <v>394</v>
      </c>
      <c r="F48" s="57">
        <v>236</v>
      </c>
      <c r="G48" s="26"/>
      <c r="H48" s="135">
        <f t="shared" si="3"/>
        <v>0</v>
      </c>
    </row>
    <row r="49" spans="2:10" s="89" customFormat="1">
      <c r="B49" s="134" t="s">
        <v>75</v>
      </c>
      <c r="C49" s="183" t="s">
        <v>130</v>
      </c>
      <c r="D49" s="183"/>
      <c r="E49" s="183"/>
      <c r="F49" s="183"/>
      <c r="G49" s="24"/>
      <c r="H49" s="135"/>
    </row>
    <row r="50" spans="2:10" s="89" customFormat="1">
      <c r="B50" s="136">
        <f>+COUNT($B$45:B49)+1</f>
        <v>4</v>
      </c>
      <c r="C50" s="58" t="s">
        <v>397</v>
      </c>
      <c r="D50" s="59" t="s">
        <v>398</v>
      </c>
      <c r="E50" s="57" t="s">
        <v>24</v>
      </c>
      <c r="F50" s="57">
        <v>140</v>
      </c>
      <c r="G50" s="26"/>
      <c r="H50" s="135">
        <f t="shared" si="3"/>
        <v>0</v>
      </c>
    </row>
    <row r="51" spans="2:10" s="89" customFormat="1" ht="15.75" customHeight="1">
      <c r="B51" s="134" t="s">
        <v>76</v>
      </c>
      <c r="C51" s="183" t="s">
        <v>184</v>
      </c>
      <c r="D51" s="183"/>
      <c r="E51" s="183"/>
      <c r="F51" s="183"/>
      <c r="G51" s="24"/>
      <c r="H51" s="135"/>
    </row>
    <row r="52" spans="2:10" s="89" customFormat="1" ht="31.5">
      <c r="B52" s="136">
        <f>+COUNT($B$45:B51)+1</f>
        <v>5</v>
      </c>
      <c r="C52" s="58" t="s">
        <v>401</v>
      </c>
      <c r="D52" s="59" t="s">
        <v>836</v>
      </c>
      <c r="E52" s="57" t="s">
        <v>25</v>
      </c>
      <c r="F52" s="57">
        <v>195</v>
      </c>
      <c r="G52" s="26"/>
      <c r="H52" s="135">
        <f t="shared" ref="H52" si="4">+$F52*G52</f>
        <v>0</v>
      </c>
    </row>
    <row r="53" spans="2:10" s="89" customFormat="1" ht="31.5">
      <c r="B53" s="136">
        <f>+COUNT($B$45:B52)+1</f>
        <v>6</v>
      </c>
      <c r="C53" s="58" t="s">
        <v>402</v>
      </c>
      <c r="D53" s="59" t="s">
        <v>907</v>
      </c>
      <c r="E53" s="57" t="s">
        <v>25</v>
      </c>
      <c r="F53" s="57">
        <v>235</v>
      </c>
      <c r="G53" s="26"/>
      <c r="H53" s="135">
        <f t="shared" ref="H53:H55" si="5">+$F53*G53</f>
        <v>0</v>
      </c>
    </row>
    <row r="54" spans="2:10" s="89" customFormat="1">
      <c r="B54" s="134" t="s">
        <v>77</v>
      </c>
      <c r="C54" s="183" t="s">
        <v>132</v>
      </c>
      <c r="D54" s="183"/>
      <c r="E54" s="183"/>
      <c r="F54" s="183"/>
      <c r="G54" s="24"/>
      <c r="H54" s="135"/>
    </row>
    <row r="55" spans="2:10" s="89" customFormat="1" ht="31.5">
      <c r="B55" s="136">
        <f>+COUNT($B$45:B54)+1</f>
        <v>7</v>
      </c>
      <c r="C55" s="58" t="s">
        <v>104</v>
      </c>
      <c r="D55" s="59" t="s">
        <v>727</v>
      </c>
      <c r="E55" s="57" t="s">
        <v>24</v>
      </c>
      <c r="F55" s="57">
        <v>150</v>
      </c>
      <c r="G55" s="26"/>
      <c r="H55" s="135">
        <f t="shared" si="5"/>
        <v>0</v>
      </c>
    </row>
    <row r="56" spans="2:10" s="89" customFormat="1" ht="31.5">
      <c r="B56" s="136">
        <f>+COUNT($B$45:B55)+1</f>
        <v>8</v>
      </c>
      <c r="C56" s="58" t="s">
        <v>189</v>
      </c>
      <c r="D56" s="59" t="s">
        <v>728</v>
      </c>
      <c r="E56" s="57" t="s">
        <v>24</v>
      </c>
      <c r="F56" s="57">
        <v>150</v>
      </c>
      <c r="G56" s="26"/>
      <c r="H56" s="135">
        <f t="shared" ref="H56:H60" si="6">+$F56*G56</f>
        <v>0</v>
      </c>
    </row>
    <row r="57" spans="2:10" s="89" customFormat="1">
      <c r="B57" s="134" t="s">
        <v>78</v>
      </c>
      <c r="C57" s="183" t="s">
        <v>122</v>
      </c>
      <c r="D57" s="183"/>
      <c r="E57" s="183"/>
      <c r="F57" s="183"/>
      <c r="G57" s="24"/>
      <c r="H57" s="135"/>
      <c r="J57" s="90"/>
    </row>
    <row r="58" spans="2:10" s="89" customFormat="1" ht="36.75" customHeight="1">
      <c r="B58" s="134"/>
      <c r="C58" s="184" t="s">
        <v>682</v>
      </c>
      <c r="D58" s="184"/>
      <c r="E58" s="184"/>
      <c r="F58" s="184"/>
      <c r="G58" s="24"/>
      <c r="H58" s="135"/>
    </row>
    <row r="59" spans="2:10" s="89" customFormat="1" ht="31.5">
      <c r="B59" s="136">
        <f>+COUNT($B$45:B58)+1</f>
        <v>9</v>
      </c>
      <c r="C59" s="58" t="s">
        <v>619</v>
      </c>
      <c r="D59" s="59" t="s">
        <v>1384</v>
      </c>
      <c r="E59" s="57" t="s">
        <v>25</v>
      </c>
      <c r="F59" s="57">
        <v>4</v>
      </c>
      <c r="G59" s="26"/>
      <c r="H59" s="135">
        <f t="shared" si="6"/>
        <v>0</v>
      </c>
    </row>
    <row r="60" spans="2:10" s="89" customFormat="1" ht="31.5">
      <c r="B60" s="136">
        <f>+COUNT($B$45:B59)+1</f>
        <v>10</v>
      </c>
      <c r="C60" s="58" t="s">
        <v>620</v>
      </c>
      <c r="D60" s="59" t="s">
        <v>1379</v>
      </c>
      <c r="E60" s="57" t="s">
        <v>25</v>
      </c>
      <c r="F60" s="57">
        <v>483</v>
      </c>
      <c r="G60" s="26"/>
      <c r="H60" s="135">
        <f t="shared" si="6"/>
        <v>0</v>
      </c>
    </row>
    <row r="61" spans="2:10" s="89" customFormat="1" ht="15.75" customHeight="1">
      <c r="B61" s="141"/>
      <c r="C61" s="142"/>
      <c r="D61" s="143"/>
      <c r="E61" s="144"/>
      <c r="F61" s="145"/>
      <c r="G61" s="64"/>
      <c r="H61" s="146"/>
    </row>
    <row r="62" spans="2:10" s="89" customFormat="1" ht="16.5" thickBot="1">
      <c r="B62" s="147"/>
      <c r="C62" s="148"/>
      <c r="D62" s="148"/>
      <c r="E62" s="149"/>
      <c r="F62" s="149"/>
      <c r="G62" s="25" t="str">
        <f>C43&amp;" SKUPAJ:"</f>
        <v>ZEMELJSKA DELA IN TEMELJENJE SKUPAJ:</v>
      </c>
      <c r="H62" s="150">
        <f>SUM(H$46:H$60)</f>
        <v>0</v>
      </c>
    </row>
    <row r="63" spans="2:10" s="89" customFormat="1">
      <c r="B63" s="152"/>
      <c r="C63" s="142"/>
      <c r="D63" s="153"/>
      <c r="E63" s="154"/>
      <c r="F63" s="145"/>
      <c r="G63" s="64"/>
      <c r="H63" s="146"/>
      <c r="J63" s="90"/>
    </row>
    <row r="64" spans="2:10" s="89" customFormat="1">
      <c r="B64" s="130" t="s">
        <v>45</v>
      </c>
      <c r="C64" s="182" t="s">
        <v>79</v>
      </c>
      <c r="D64" s="182"/>
      <c r="E64" s="131"/>
      <c r="F64" s="132"/>
      <c r="G64" s="23"/>
      <c r="H64" s="133"/>
      <c r="J64" s="90"/>
    </row>
    <row r="65" spans="2:10" s="89" customFormat="1">
      <c r="B65" s="134"/>
      <c r="C65" s="184"/>
      <c r="D65" s="184"/>
      <c r="E65" s="184"/>
      <c r="F65" s="184"/>
      <c r="G65" s="24"/>
      <c r="H65" s="135"/>
    </row>
    <row r="66" spans="2:10" s="89" customFormat="1">
      <c r="B66" s="134" t="s">
        <v>80</v>
      </c>
      <c r="C66" s="183" t="s">
        <v>84</v>
      </c>
      <c r="D66" s="183"/>
      <c r="E66" s="183"/>
      <c r="F66" s="183"/>
      <c r="G66" s="24"/>
      <c r="H66" s="135"/>
    </row>
    <row r="67" spans="2:10" s="89" customFormat="1">
      <c r="B67" s="134" t="s">
        <v>81</v>
      </c>
      <c r="C67" s="183" t="s">
        <v>195</v>
      </c>
      <c r="D67" s="183"/>
      <c r="E67" s="183"/>
      <c r="F67" s="183"/>
      <c r="G67" s="24"/>
      <c r="H67" s="135"/>
    </row>
    <row r="68" spans="2:10" s="89" customFormat="1" ht="31.5">
      <c r="B68" s="136">
        <f>+COUNT($B$67:B67)+1</f>
        <v>1</v>
      </c>
      <c r="C68" s="58" t="s">
        <v>196</v>
      </c>
      <c r="D68" s="59" t="s">
        <v>197</v>
      </c>
      <c r="E68" s="57" t="s">
        <v>25</v>
      </c>
      <c r="F68" s="57">
        <v>42.5</v>
      </c>
      <c r="G68" s="26"/>
      <c r="H68" s="135">
        <f>+$F68*G68</f>
        <v>0</v>
      </c>
      <c r="J68" s="90"/>
    </row>
    <row r="69" spans="2:10" s="89" customFormat="1">
      <c r="B69" s="134" t="s">
        <v>105</v>
      </c>
      <c r="C69" s="183" t="s">
        <v>731</v>
      </c>
      <c r="D69" s="183"/>
      <c r="E69" s="183"/>
      <c r="F69" s="183"/>
      <c r="G69" s="24"/>
      <c r="H69" s="135"/>
    </row>
    <row r="70" spans="2:10" s="89" customFormat="1" ht="47.25">
      <c r="B70" s="136">
        <f>+COUNT($B$67:B69)+1</f>
        <v>2</v>
      </c>
      <c r="C70" s="137" t="s">
        <v>199</v>
      </c>
      <c r="D70" s="138" t="s">
        <v>838</v>
      </c>
      <c r="E70" s="139" t="s">
        <v>24</v>
      </c>
      <c r="F70" s="139">
        <v>60</v>
      </c>
      <c r="G70" s="26"/>
      <c r="H70" s="135">
        <f>+$F70*G70</f>
        <v>0</v>
      </c>
      <c r="J70" s="90"/>
    </row>
    <row r="71" spans="2:10" s="89" customFormat="1">
      <c r="B71" s="134" t="s">
        <v>83</v>
      </c>
      <c r="C71" s="183" t="s">
        <v>1128</v>
      </c>
      <c r="D71" s="183"/>
      <c r="E71" s="183"/>
      <c r="F71" s="183"/>
      <c r="G71" s="24"/>
      <c r="H71" s="135"/>
      <c r="J71" s="90"/>
    </row>
    <row r="72" spans="2:10" s="89" customFormat="1" ht="15.75" customHeight="1">
      <c r="B72" s="134" t="s">
        <v>85</v>
      </c>
      <c r="C72" s="183" t="s">
        <v>200</v>
      </c>
      <c r="D72" s="183"/>
      <c r="E72" s="183"/>
      <c r="F72" s="183"/>
      <c r="G72" s="24"/>
      <c r="H72" s="135"/>
    </row>
    <row r="73" spans="2:10" s="89" customFormat="1" ht="31.5">
      <c r="B73" s="136">
        <f>+COUNT($B$67:B72)+1</f>
        <v>3</v>
      </c>
      <c r="C73" s="137" t="s">
        <v>201</v>
      </c>
      <c r="D73" s="138" t="s">
        <v>840</v>
      </c>
      <c r="E73" s="139" t="s">
        <v>24</v>
      </c>
      <c r="F73" s="139">
        <v>60</v>
      </c>
      <c r="G73" s="26"/>
      <c r="H73" s="135">
        <f t="shared" ref="H73:H76" si="7">+$F73*G73</f>
        <v>0</v>
      </c>
    </row>
    <row r="74" spans="2:10" s="89" customFormat="1">
      <c r="B74" s="134" t="s">
        <v>88</v>
      </c>
      <c r="C74" s="183" t="s">
        <v>87</v>
      </c>
      <c r="D74" s="183"/>
      <c r="E74" s="183"/>
      <c r="F74" s="183"/>
      <c r="G74" s="24"/>
      <c r="H74" s="135"/>
      <c r="J74" s="90"/>
    </row>
    <row r="75" spans="2:10" s="89" customFormat="1" ht="47.25">
      <c r="B75" s="136">
        <f>+COUNT($B$67:B74)+1</f>
        <v>4</v>
      </c>
      <c r="C75" s="137" t="s">
        <v>1129</v>
      </c>
      <c r="D75" s="138" t="s">
        <v>1131</v>
      </c>
      <c r="E75" s="139" t="s">
        <v>54</v>
      </c>
      <c r="F75" s="139">
        <v>28</v>
      </c>
      <c r="G75" s="26"/>
      <c r="H75" s="135">
        <f t="shared" si="7"/>
        <v>0</v>
      </c>
    </row>
    <row r="76" spans="2:10" s="89" customFormat="1" ht="47.25">
      <c r="B76" s="136">
        <f>+COUNT($B$67:B75)+1</f>
        <v>5</v>
      </c>
      <c r="C76" s="137" t="s">
        <v>1130</v>
      </c>
      <c r="D76" s="138" t="s">
        <v>1132</v>
      </c>
      <c r="E76" s="139" t="s">
        <v>54</v>
      </c>
      <c r="F76" s="139">
        <v>23</v>
      </c>
      <c r="G76" s="26"/>
      <c r="H76" s="135">
        <f t="shared" si="7"/>
        <v>0</v>
      </c>
      <c r="J76" s="90"/>
    </row>
    <row r="77" spans="2:10" s="89" customFormat="1" ht="31.5">
      <c r="B77" s="136">
        <f>+COUNT($B$67:B76)+1</f>
        <v>6</v>
      </c>
      <c r="C77" s="137" t="s">
        <v>404</v>
      </c>
      <c r="D77" s="138" t="s">
        <v>1133</v>
      </c>
      <c r="E77" s="139" t="s">
        <v>54</v>
      </c>
      <c r="F77" s="139">
        <v>24</v>
      </c>
      <c r="G77" s="26"/>
      <c r="H77" s="135">
        <f t="shared" ref="H77" si="8">+$F77*G77</f>
        <v>0</v>
      </c>
    </row>
    <row r="78" spans="2:10" s="89" customFormat="1" ht="15.75" customHeight="1">
      <c r="B78" s="141"/>
      <c r="C78" s="142"/>
      <c r="D78" s="143"/>
      <c r="E78" s="144"/>
      <c r="F78" s="145"/>
      <c r="G78" s="64"/>
      <c r="H78" s="146"/>
    </row>
    <row r="79" spans="2:10" s="89" customFormat="1" ht="16.5" thickBot="1">
      <c r="B79" s="147"/>
      <c r="C79" s="148"/>
      <c r="D79" s="148"/>
      <c r="E79" s="149"/>
      <c r="F79" s="149"/>
      <c r="G79" s="25" t="str">
        <f>C64&amp;" SKUPAJ:"</f>
        <v>VOZIŠČE KONSTRUKCIJE SKUPAJ:</v>
      </c>
      <c r="H79" s="150">
        <f>SUM(H$68:H$77)</f>
        <v>0</v>
      </c>
    </row>
    <row r="80" spans="2:10" s="89" customFormat="1">
      <c r="B80" s="152"/>
      <c r="C80" s="142"/>
      <c r="D80" s="153"/>
      <c r="E80" s="154"/>
      <c r="F80" s="145"/>
      <c r="G80" s="64"/>
      <c r="H80" s="146"/>
      <c r="J80" s="90"/>
    </row>
    <row r="81" spans="2:10" s="89" customFormat="1">
      <c r="B81" s="130" t="s">
        <v>53</v>
      </c>
      <c r="C81" s="182" t="s">
        <v>106</v>
      </c>
      <c r="D81" s="182"/>
      <c r="E81" s="131"/>
      <c r="F81" s="132"/>
      <c r="G81" s="23"/>
      <c r="H81" s="133"/>
      <c r="J81" s="90"/>
    </row>
    <row r="82" spans="2:10" s="89" customFormat="1" ht="87.75" customHeight="1">
      <c r="B82" s="134"/>
      <c r="C82" s="184" t="s">
        <v>1134</v>
      </c>
      <c r="D82" s="184"/>
      <c r="E82" s="184"/>
      <c r="F82" s="184"/>
      <c r="G82" s="24"/>
      <c r="H82" s="135"/>
    </row>
    <row r="83" spans="2:10" s="89" customFormat="1">
      <c r="B83" s="134" t="s">
        <v>258</v>
      </c>
      <c r="C83" s="183" t="s">
        <v>323</v>
      </c>
      <c r="D83" s="183"/>
      <c r="E83" s="183"/>
      <c r="F83" s="183"/>
      <c r="G83" s="24"/>
      <c r="H83" s="135"/>
      <c r="J83" s="90"/>
    </row>
    <row r="84" spans="2:10" s="89" customFormat="1" ht="31.5">
      <c r="B84" s="136">
        <f>+COUNT($B$82:B83)+1</f>
        <v>1</v>
      </c>
      <c r="C84" s="58" t="s">
        <v>259</v>
      </c>
      <c r="D84" s="59" t="s">
        <v>844</v>
      </c>
      <c r="E84" s="57" t="s">
        <v>24</v>
      </c>
      <c r="F84" s="57">
        <v>28.24</v>
      </c>
      <c r="G84" s="26"/>
      <c r="H84" s="135">
        <f t="shared" ref="H84:H119" si="9">+$F84*G84</f>
        <v>0</v>
      </c>
      <c r="J84" s="90"/>
    </row>
    <row r="85" spans="2:10" s="89" customFormat="1" ht="31.5">
      <c r="B85" s="136">
        <f>+COUNT($B$82:B84)+1</f>
        <v>2</v>
      </c>
      <c r="C85" s="58" t="s">
        <v>259</v>
      </c>
      <c r="D85" s="59" t="s">
        <v>921</v>
      </c>
      <c r="E85" s="57" t="s">
        <v>24</v>
      </c>
      <c r="F85" s="57">
        <v>29.84</v>
      </c>
      <c r="G85" s="26"/>
      <c r="H85" s="135">
        <f t="shared" ref="H85:H94" si="10">+$F85*G85</f>
        <v>0</v>
      </c>
    </row>
    <row r="86" spans="2:10" s="89" customFormat="1" ht="47.25">
      <c r="B86" s="136">
        <f>+COUNT($B$82:B85)+1</f>
        <v>3</v>
      </c>
      <c r="C86" s="58" t="s">
        <v>405</v>
      </c>
      <c r="D86" s="59" t="s">
        <v>846</v>
      </c>
      <c r="E86" s="57" t="s">
        <v>24</v>
      </c>
      <c r="F86" s="57">
        <v>167</v>
      </c>
      <c r="G86" s="26"/>
      <c r="H86" s="135">
        <f t="shared" si="10"/>
        <v>0</v>
      </c>
      <c r="J86" s="90"/>
    </row>
    <row r="87" spans="2:10" s="89" customFormat="1" ht="47.25">
      <c r="B87" s="136">
        <f>+COUNT($B$82:B86)+1</f>
        <v>4</v>
      </c>
      <c r="C87" s="58" t="s">
        <v>405</v>
      </c>
      <c r="D87" s="59" t="s">
        <v>1136</v>
      </c>
      <c r="E87" s="57" t="s">
        <v>24</v>
      </c>
      <c r="F87" s="57">
        <v>140.6</v>
      </c>
      <c r="G87" s="26"/>
      <c r="H87" s="135">
        <f t="shared" si="10"/>
        <v>0</v>
      </c>
      <c r="J87" s="90"/>
    </row>
    <row r="88" spans="2:10" s="89" customFormat="1" ht="47.25">
      <c r="B88" s="136">
        <f>+COUNT($B$82:B87)+1</f>
        <v>5</v>
      </c>
      <c r="C88" s="58" t="s">
        <v>406</v>
      </c>
      <c r="D88" s="59" t="s">
        <v>848</v>
      </c>
      <c r="E88" s="57" t="s">
        <v>24</v>
      </c>
      <c r="F88" s="57">
        <v>86.5</v>
      </c>
      <c r="G88" s="26"/>
      <c r="H88" s="135">
        <f t="shared" si="10"/>
        <v>0</v>
      </c>
      <c r="J88" s="90"/>
    </row>
    <row r="89" spans="2:10" s="89" customFormat="1" ht="47.25">
      <c r="B89" s="136">
        <f>+COUNT($B$82:B88)+1</f>
        <v>6</v>
      </c>
      <c r="C89" s="58" t="s">
        <v>407</v>
      </c>
      <c r="D89" s="59" t="s">
        <v>1137</v>
      </c>
      <c r="E89" s="57" t="s">
        <v>24</v>
      </c>
      <c r="F89" s="57">
        <v>18</v>
      </c>
      <c r="G89" s="26"/>
      <c r="H89" s="135">
        <f t="shared" si="10"/>
        <v>0</v>
      </c>
      <c r="J89" s="90"/>
    </row>
    <row r="90" spans="2:10" s="89" customFormat="1">
      <c r="B90" s="136">
        <f>+COUNT($B$82:B89)+1</f>
        <v>7</v>
      </c>
      <c r="C90" s="58" t="s">
        <v>473</v>
      </c>
      <c r="D90" s="59" t="s">
        <v>1138</v>
      </c>
      <c r="E90" s="57" t="s">
        <v>24</v>
      </c>
      <c r="F90" s="57">
        <v>21.5</v>
      </c>
      <c r="G90" s="26"/>
      <c r="H90" s="135">
        <f t="shared" si="10"/>
        <v>0</v>
      </c>
      <c r="J90" s="90"/>
    </row>
    <row r="91" spans="2:10" s="89" customFormat="1" ht="47.25">
      <c r="B91" s="136">
        <f>+COUNT($B$82:B90)+1</f>
        <v>8</v>
      </c>
      <c r="C91" s="58" t="s">
        <v>1135</v>
      </c>
      <c r="D91" s="59" t="s">
        <v>1139</v>
      </c>
      <c r="E91" s="57" t="s">
        <v>24</v>
      </c>
      <c r="F91" s="57">
        <v>130</v>
      </c>
      <c r="G91" s="26"/>
      <c r="H91" s="135">
        <f t="shared" si="10"/>
        <v>0</v>
      </c>
      <c r="J91" s="90"/>
    </row>
    <row r="92" spans="2:10" s="89" customFormat="1">
      <c r="B92" s="134" t="s">
        <v>263</v>
      </c>
      <c r="C92" s="183" t="s">
        <v>326</v>
      </c>
      <c r="D92" s="183"/>
      <c r="E92" s="183"/>
      <c r="F92" s="183"/>
      <c r="G92" s="24"/>
      <c r="H92" s="135"/>
      <c r="J92" s="90"/>
    </row>
    <row r="93" spans="2:10" s="89" customFormat="1" ht="63">
      <c r="B93" s="136">
        <f>+COUNT($B$82:B92)+1</f>
        <v>9</v>
      </c>
      <c r="C93" s="58" t="s">
        <v>408</v>
      </c>
      <c r="D93" s="59" t="s">
        <v>925</v>
      </c>
      <c r="E93" s="57" t="s">
        <v>56</v>
      </c>
      <c r="F93" s="57">
        <v>4000</v>
      </c>
      <c r="G93" s="26"/>
      <c r="H93" s="135">
        <f t="shared" si="10"/>
        <v>0</v>
      </c>
    </row>
    <row r="94" spans="2:10" s="89" customFormat="1" ht="63">
      <c r="B94" s="136">
        <f>+COUNT($B$82:B93)+1</f>
        <v>10</v>
      </c>
      <c r="C94" s="58" t="s">
        <v>409</v>
      </c>
      <c r="D94" s="59" t="s">
        <v>926</v>
      </c>
      <c r="E94" s="57" t="s">
        <v>56</v>
      </c>
      <c r="F94" s="57">
        <v>40500</v>
      </c>
      <c r="G94" s="26"/>
      <c r="H94" s="135">
        <f t="shared" si="10"/>
        <v>0</v>
      </c>
      <c r="J94" s="90"/>
    </row>
    <row r="95" spans="2:10" s="89" customFormat="1">
      <c r="B95" s="134" t="s">
        <v>269</v>
      </c>
      <c r="C95" s="183" t="s">
        <v>1140</v>
      </c>
      <c r="D95" s="183"/>
      <c r="E95" s="183"/>
      <c r="F95" s="183"/>
      <c r="G95" s="24"/>
      <c r="H95" s="135"/>
      <c r="J95" s="90"/>
    </row>
    <row r="96" spans="2:10" s="89" customFormat="1" ht="118.5" customHeight="1">
      <c r="B96" s="134"/>
      <c r="C96" s="184" t="s">
        <v>1141</v>
      </c>
      <c r="D96" s="184"/>
      <c r="E96" s="184"/>
      <c r="F96" s="184"/>
      <c r="G96" s="24"/>
      <c r="H96" s="135"/>
      <c r="J96" s="90"/>
    </row>
    <row r="97" spans="2:10" s="89" customFormat="1" ht="277.5" customHeight="1">
      <c r="B97" s="134"/>
      <c r="C97" s="184" t="s">
        <v>1142</v>
      </c>
      <c r="D97" s="184"/>
      <c r="E97" s="184"/>
      <c r="F97" s="184"/>
      <c r="G97" s="24"/>
      <c r="H97" s="135"/>
      <c r="J97" s="90"/>
    </row>
    <row r="98" spans="2:10" s="89" customFormat="1" ht="47.25">
      <c r="B98" s="136">
        <f>+COUNT($B$82:B97)+1</f>
        <v>11</v>
      </c>
      <c r="C98" s="58" t="s">
        <v>412</v>
      </c>
      <c r="D98" s="59" t="s">
        <v>1143</v>
      </c>
      <c r="E98" s="57" t="s">
        <v>25</v>
      </c>
      <c r="F98" s="57">
        <v>5.27</v>
      </c>
      <c r="G98" s="26"/>
      <c r="H98" s="135">
        <f t="shared" si="9"/>
        <v>0</v>
      </c>
      <c r="J98" s="90"/>
    </row>
    <row r="99" spans="2:10" s="89" customFormat="1" ht="47.25">
      <c r="B99" s="136">
        <f>+COUNT($B$82:B98)+1</f>
        <v>12</v>
      </c>
      <c r="C99" s="58" t="s">
        <v>413</v>
      </c>
      <c r="D99" s="59" t="s">
        <v>1144</v>
      </c>
      <c r="E99" s="57" t="s">
        <v>25</v>
      </c>
      <c r="F99" s="57">
        <v>4.54</v>
      </c>
      <c r="G99" s="26"/>
      <c r="H99" s="135">
        <f t="shared" si="9"/>
        <v>0</v>
      </c>
      <c r="J99" s="90"/>
    </row>
    <row r="100" spans="2:10" s="89" customFormat="1" ht="47.25">
      <c r="B100" s="136">
        <f>+COUNT($B$82:B99)+1</f>
        <v>13</v>
      </c>
      <c r="C100" s="58" t="s">
        <v>414</v>
      </c>
      <c r="D100" s="59" t="s">
        <v>1145</v>
      </c>
      <c r="E100" s="57" t="s">
        <v>25</v>
      </c>
      <c r="F100" s="57">
        <v>28.22</v>
      </c>
      <c r="G100" s="26"/>
      <c r="H100" s="135">
        <f t="shared" si="9"/>
        <v>0</v>
      </c>
      <c r="J100" s="90"/>
    </row>
    <row r="101" spans="2:10" s="89" customFormat="1" ht="47.25">
      <c r="B101" s="136">
        <f>+COUNT($B$82:B100)+1</f>
        <v>14</v>
      </c>
      <c r="C101" s="58" t="s">
        <v>415</v>
      </c>
      <c r="D101" s="59" t="s">
        <v>937</v>
      </c>
      <c r="E101" s="57" t="s">
        <v>25</v>
      </c>
      <c r="F101" s="57">
        <v>23.8</v>
      </c>
      <c r="G101" s="26"/>
      <c r="H101" s="135">
        <f t="shared" si="9"/>
        <v>0</v>
      </c>
      <c r="J101" s="90"/>
    </row>
    <row r="102" spans="2:10" s="89" customFormat="1" ht="47.25">
      <c r="B102" s="136">
        <f>+COUNT($B$82:B101)+1</f>
        <v>15</v>
      </c>
      <c r="C102" s="58" t="s">
        <v>416</v>
      </c>
      <c r="D102" s="59" t="s">
        <v>1146</v>
      </c>
      <c r="E102" s="57" t="s">
        <v>25</v>
      </c>
      <c r="F102" s="57">
        <v>41.8</v>
      </c>
      <c r="G102" s="26"/>
      <c r="H102" s="135">
        <f t="shared" si="9"/>
        <v>0</v>
      </c>
      <c r="J102" s="90"/>
    </row>
    <row r="103" spans="2:10" s="89" customFormat="1" ht="47.25">
      <c r="B103" s="136">
        <f>+COUNT($B$82:B102)+1</f>
        <v>16</v>
      </c>
      <c r="C103" s="58" t="s">
        <v>417</v>
      </c>
      <c r="D103" s="59" t="s">
        <v>943</v>
      </c>
      <c r="E103" s="57" t="s">
        <v>25</v>
      </c>
      <c r="F103" s="57">
        <v>33.700000000000003</v>
      </c>
      <c r="G103" s="26"/>
      <c r="H103" s="135">
        <f t="shared" si="9"/>
        <v>0</v>
      </c>
      <c r="J103" s="90"/>
    </row>
    <row r="104" spans="2:10" s="89" customFormat="1" ht="63">
      <c r="B104" s="136">
        <f>+COUNT($B$82:B103)+1</f>
        <v>17</v>
      </c>
      <c r="C104" s="58" t="s">
        <v>418</v>
      </c>
      <c r="D104" s="59" t="s">
        <v>1147</v>
      </c>
      <c r="E104" s="57" t="s">
        <v>25</v>
      </c>
      <c r="F104" s="57">
        <v>47.4</v>
      </c>
      <c r="G104" s="26"/>
      <c r="H104" s="135">
        <f t="shared" si="9"/>
        <v>0</v>
      </c>
      <c r="J104" s="90"/>
    </row>
    <row r="105" spans="2:10" s="89" customFormat="1" ht="63">
      <c r="B105" s="136">
        <f>+COUNT($B$82:B104)+1</f>
        <v>18</v>
      </c>
      <c r="C105" s="58" t="s">
        <v>419</v>
      </c>
      <c r="D105" s="59" t="s">
        <v>946</v>
      </c>
      <c r="E105" s="57" t="s">
        <v>25</v>
      </c>
      <c r="F105" s="57">
        <v>12.65</v>
      </c>
      <c r="G105" s="26"/>
      <c r="H105" s="135">
        <f t="shared" ref="H105:H114" si="11">+$F105*G105</f>
        <v>0</v>
      </c>
      <c r="J105" s="90"/>
    </row>
    <row r="106" spans="2:10" s="89" customFormat="1" ht="47.25">
      <c r="B106" s="136">
        <f>+COUNT($B$82:B105)+1</f>
        <v>19</v>
      </c>
      <c r="C106" s="58" t="s">
        <v>412</v>
      </c>
      <c r="D106" s="59" t="s">
        <v>1148</v>
      </c>
      <c r="E106" s="57" t="s">
        <v>25</v>
      </c>
      <c r="F106" s="57">
        <v>6.84</v>
      </c>
      <c r="G106" s="26"/>
      <c r="H106" s="135">
        <f t="shared" si="11"/>
        <v>0</v>
      </c>
      <c r="J106" s="90"/>
    </row>
    <row r="107" spans="2:10" s="89" customFormat="1" ht="47.25">
      <c r="B107" s="136">
        <f>+COUNT($B$82:B106)+1</f>
        <v>20</v>
      </c>
      <c r="C107" s="58" t="s">
        <v>416</v>
      </c>
      <c r="D107" s="59" t="s">
        <v>1149</v>
      </c>
      <c r="E107" s="57" t="s">
        <v>25</v>
      </c>
      <c r="F107" s="57">
        <v>22.8</v>
      </c>
      <c r="G107" s="26"/>
      <c r="H107" s="135">
        <f t="shared" si="11"/>
        <v>0</v>
      </c>
      <c r="J107" s="90"/>
    </row>
    <row r="108" spans="2:10" s="89" customFormat="1">
      <c r="B108" s="136">
        <f>+COUNT($B$82:B107)+1</f>
        <v>21</v>
      </c>
      <c r="C108" s="58" t="s">
        <v>420</v>
      </c>
      <c r="D108" s="59" t="s">
        <v>421</v>
      </c>
      <c r="E108" s="57" t="s">
        <v>24</v>
      </c>
      <c r="F108" s="57">
        <v>41.2</v>
      </c>
      <c r="G108" s="26"/>
      <c r="H108" s="135">
        <f t="shared" si="11"/>
        <v>0</v>
      </c>
      <c r="J108" s="90"/>
    </row>
    <row r="109" spans="2:10" s="89" customFormat="1">
      <c r="B109" s="134" t="s">
        <v>91</v>
      </c>
      <c r="C109" s="183" t="s">
        <v>422</v>
      </c>
      <c r="D109" s="183"/>
      <c r="E109" s="183"/>
      <c r="F109" s="183"/>
      <c r="G109" s="24"/>
      <c r="H109" s="135"/>
      <c r="J109" s="90"/>
    </row>
    <row r="110" spans="2:10" s="89" customFormat="1" ht="47.25">
      <c r="B110" s="136">
        <f>+COUNT($B$82:B109)+1</f>
        <v>22</v>
      </c>
      <c r="C110" s="58" t="s">
        <v>1150</v>
      </c>
      <c r="D110" s="59" t="s">
        <v>1160</v>
      </c>
      <c r="E110" s="57" t="s">
        <v>54</v>
      </c>
      <c r="F110" s="57">
        <v>89</v>
      </c>
      <c r="G110" s="26"/>
      <c r="H110" s="135">
        <f t="shared" si="11"/>
        <v>0</v>
      </c>
      <c r="J110" s="90"/>
    </row>
    <row r="111" spans="2:10" s="89" customFormat="1" ht="47.25">
      <c r="B111" s="136">
        <f>+COUNT($B$82:B110)+1</f>
        <v>23</v>
      </c>
      <c r="C111" s="58" t="s">
        <v>1151</v>
      </c>
      <c r="D111" s="59" t="s">
        <v>1161</v>
      </c>
      <c r="E111" s="57" t="s">
        <v>54</v>
      </c>
      <c r="F111" s="57">
        <v>16</v>
      </c>
      <c r="G111" s="26"/>
      <c r="H111" s="135">
        <f t="shared" si="11"/>
        <v>0</v>
      </c>
      <c r="J111" s="90"/>
    </row>
    <row r="112" spans="2:10" s="89" customFormat="1" ht="31.5">
      <c r="B112" s="136">
        <f>+COUNT($B$82:B111)+1</f>
        <v>24</v>
      </c>
      <c r="C112" s="58" t="s">
        <v>1152</v>
      </c>
      <c r="D112" s="59" t="s">
        <v>1169</v>
      </c>
      <c r="E112" s="57" t="s">
        <v>54</v>
      </c>
      <c r="F112" s="57">
        <v>30</v>
      </c>
      <c r="G112" s="26"/>
      <c r="H112" s="135">
        <f t="shared" si="11"/>
        <v>0</v>
      </c>
      <c r="J112" s="90"/>
    </row>
    <row r="113" spans="2:10" s="89" customFormat="1" ht="31.5">
      <c r="B113" s="136">
        <f>+COUNT($B$82:B112)+1</f>
        <v>25</v>
      </c>
      <c r="C113" s="58" t="s">
        <v>1153</v>
      </c>
      <c r="D113" s="59" t="s">
        <v>1162</v>
      </c>
      <c r="E113" s="57" t="s">
        <v>23</v>
      </c>
      <c r="F113" s="57">
        <v>2</v>
      </c>
      <c r="G113" s="26"/>
      <c r="H113" s="135">
        <f t="shared" si="11"/>
        <v>0</v>
      </c>
      <c r="J113" s="90"/>
    </row>
    <row r="114" spans="2:10" s="89" customFormat="1" ht="47.25">
      <c r="B114" s="136">
        <f>+COUNT($B$82:B113)+1</f>
        <v>26</v>
      </c>
      <c r="C114" s="58" t="s">
        <v>1154</v>
      </c>
      <c r="D114" s="59" t="s">
        <v>1163</v>
      </c>
      <c r="E114" s="57" t="s">
        <v>54</v>
      </c>
      <c r="F114" s="57">
        <v>30</v>
      </c>
      <c r="G114" s="26"/>
      <c r="H114" s="135">
        <f t="shared" si="11"/>
        <v>0</v>
      </c>
      <c r="J114" s="90"/>
    </row>
    <row r="115" spans="2:10" s="89" customFormat="1" ht="47.25">
      <c r="B115" s="136">
        <f>+COUNT($B$82:B114)+1</f>
        <v>27</v>
      </c>
      <c r="C115" s="58" t="s">
        <v>1155</v>
      </c>
      <c r="D115" s="59" t="s">
        <v>1164</v>
      </c>
      <c r="E115" s="57" t="s">
        <v>54</v>
      </c>
      <c r="F115" s="57">
        <v>21</v>
      </c>
      <c r="G115" s="26"/>
      <c r="H115" s="135">
        <f t="shared" si="9"/>
        <v>0</v>
      </c>
      <c r="J115" s="90"/>
    </row>
    <row r="116" spans="2:10" s="89" customFormat="1" ht="31.5">
      <c r="B116" s="136">
        <f>+COUNT($B$82:B115)+1</f>
        <v>28</v>
      </c>
      <c r="C116" s="58" t="s">
        <v>1156</v>
      </c>
      <c r="D116" s="59" t="s">
        <v>1165</v>
      </c>
      <c r="E116" s="57" t="s">
        <v>23</v>
      </c>
      <c r="F116" s="57">
        <v>1</v>
      </c>
      <c r="G116" s="26"/>
      <c r="H116" s="135">
        <f t="shared" si="9"/>
        <v>0</v>
      </c>
      <c r="J116" s="90"/>
    </row>
    <row r="117" spans="2:10" s="89" customFormat="1" ht="31.5">
      <c r="B117" s="136">
        <f>+COUNT($B$82:B116)+1</f>
        <v>29</v>
      </c>
      <c r="C117" s="58" t="s">
        <v>1157</v>
      </c>
      <c r="D117" s="59" t="s">
        <v>1166</v>
      </c>
      <c r="E117" s="57" t="s">
        <v>23</v>
      </c>
      <c r="F117" s="57">
        <v>2</v>
      </c>
      <c r="G117" s="26"/>
      <c r="H117" s="135">
        <f t="shared" si="9"/>
        <v>0</v>
      </c>
      <c r="J117" s="90"/>
    </row>
    <row r="118" spans="2:10" s="89" customFormat="1" ht="31.5">
      <c r="B118" s="136">
        <f>+COUNT($B$82:B117)+1</f>
        <v>30</v>
      </c>
      <c r="C118" s="58" t="s">
        <v>1158</v>
      </c>
      <c r="D118" s="59" t="s">
        <v>1167</v>
      </c>
      <c r="E118" s="57" t="s">
        <v>23</v>
      </c>
      <c r="F118" s="57">
        <v>1</v>
      </c>
      <c r="G118" s="26"/>
      <c r="H118" s="135">
        <f t="shared" si="9"/>
        <v>0</v>
      </c>
      <c r="J118" s="90"/>
    </row>
    <row r="119" spans="2:10" s="89" customFormat="1" ht="31.5">
      <c r="B119" s="136">
        <f>+COUNT($B$82:B118)+1</f>
        <v>31</v>
      </c>
      <c r="C119" s="58" t="s">
        <v>1159</v>
      </c>
      <c r="D119" s="59" t="s">
        <v>1168</v>
      </c>
      <c r="E119" s="57" t="s">
        <v>23</v>
      </c>
      <c r="F119" s="57">
        <v>3</v>
      </c>
      <c r="G119" s="26"/>
      <c r="H119" s="135">
        <f t="shared" si="9"/>
        <v>0</v>
      </c>
      <c r="J119" s="90"/>
    </row>
    <row r="120" spans="2:10" s="89" customFormat="1">
      <c r="B120" s="134" t="s">
        <v>870</v>
      </c>
      <c r="C120" s="183" t="s">
        <v>432</v>
      </c>
      <c r="D120" s="183"/>
      <c r="E120" s="183"/>
      <c r="F120" s="183"/>
      <c r="G120" s="24"/>
      <c r="H120" s="135"/>
      <c r="J120" s="90"/>
    </row>
    <row r="121" spans="2:10" s="89" customFormat="1" ht="64.5" customHeight="1">
      <c r="B121" s="134"/>
      <c r="C121" s="184" t="s">
        <v>1170</v>
      </c>
      <c r="D121" s="184"/>
      <c r="E121" s="184"/>
      <c r="F121" s="184"/>
      <c r="G121" s="24"/>
      <c r="H121" s="135"/>
      <c r="J121" s="90"/>
    </row>
    <row r="122" spans="2:10" s="89" customFormat="1">
      <c r="B122" s="134" t="s">
        <v>872</v>
      </c>
      <c r="C122" s="183" t="s">
        <v>873</v>
      </c>
      <c r="D122" s="183"/>
      <c r="E122" s="183"/>
      <c r="F122" s="183"/>
      <c r="G122" s="24"/>
      <c r="H122" s="135"/>
      <c r="J122" s="90"/>
    </row>
    <row r="123" spans="2:10" s="89" customFormat="1">
      <c r="B123" s="134" t="s">
        <v>874</v>
      </c>
      <c r="C123" s="183" t="s">
        <v>433</v>
      </c>
      <c r="D123" s="183"/>
      <c r="E123" s="183"/>
      <c r="F123" s="183"/>
      <c r="G123" s="24"/>
      <c r="H123" s="135"/>
      <c r="J123" s="90"/>
    </row>
    <row r="124" spans="2:10" s="89" customFormat="1" ht="31.5">
      <c r="B124" s="136">
        <f>+COUNT($B$82:B123)+1</f>
        <v>32</v>
      </c>
      <c r="C124" s="58" t="s">
        <v>434</v>
      </c>
      <c r="D124" s="59" t="s">
        <v>435</v>
      </c>
      <c r="E124" s="57" t="s">
        <v>24</v>
      </c>
      <c r="F124" s="57">
        <v>185</v>
      </c>
      <c r="G124" s="26"/>
      <c r="H124" s="135">
        <f t="shared" ref="H124:H125" si="12">+$F124*G124</f>
        <v>0</v>
      </c>
      <c r="J124" s="90"/>
    </row>
    <row r="125" spans="2:10" s="89" customFormat="1" ht="47.25">
      <c r="B125" s="136">
        <f>+COUNT($B$82:B124)+1</f>
        <v>33</v>
      </c>
      <c r="C125" s="58" t="s">
        <v>436</v>
      </c>
      <c r="D125" s="59" t="s">
        <v>875</v>
      </c>
      <c r="E125" s="57" t="s">
        <v>24</v>
      </c>
      <c r="F125" s="57">
        <v>98</v>
      </c>
      <c r="G125" s="26"/>
      <c r="H125" s="135">
        <f t="shared" si="12"/>
        <v>0</v>
      </c>
      <c r="J125" s="90"/>
    </row>
    <row r="126" spans="2:10" s="89" customFormat="1" ht="47.25">
      <c r="B126" s="136">
        <f>+COUNT($B$82:B125)+1</f>
        <v>34</v>
      </c>
      <c r="C126" s="58" t="s">
        <v>437</v>
      </c>
      <c r="D126" s="59" t="s">
        <v>876</v>
      </c>
      <c r="E126" s="57" t="s">
        <v>24</v>
      </c>
      <c r="F126" s="57">
        <v>98</v>
      </c>
      <c r="G126" s="26"/>
      <c r="H126" s="135">
        <f t="shared" ref="H126:H137" si="13">+$F126*G126</f>
        <v>0</v>
      </c>
      <c r="J126" s="90"/>
    </row>
    <row r="127" spans="2:10" s="89" customFormat="1" ht="47.25">
      <c r="B127" s="136">
        <f>+COUNT($B$82:B126)+1</f>
        <v>35</v>
      </c>
      <c r="C127" s="58" t="s">
        <v>438</v>
      </c>
      <c r="D127" s="59" t="s">
        <v>883</v>
      </c>
      <c r="E127" s="57" t="s">
        <v>24</v>
      </c>
      <c r="F127" s="57">
        <v>98</v>
      </c>
      <c r="G127" s="26"/>
      <c r="H127" s="135">
        <f t="shared" si="13"/>
        <v>0</v>
      </c>
      <c r="J127" s="90"/>
    </row>
    <row r="128" spans="2:10" s="89" customFormat="1" ht="47.25">
      <c r="B128" s="136">
        <f>+COUNT($B$82:B127)+1</f>
        <v>36</v>
      </c>
      <c r="C128" s="58" t="s">
        <v>439</v>
      </c>
      <c r="D128" s="59" t="s">
        <v>877</v>
      </c>
      <c r="E128" s="57" t="s">
        <v>24</v>
      </c>
      <c r="F128" s="57">
        <v>98</v>
      </c>
      <c r="G128" s="26"/>
      <c r="H128" s="135">
        <f t="shared" si="13"/>
        <v>0</v>
      </c>
      <c r="J128" s="90"/>
    </row>
    <row r="129" spans="2:10" s="89" customFormat="1" ht="31.5">
      <c r="B129" s="136">
        <f>+COUNT($B$82:B128)+1</f>
        <v>37</v>
      </c>
      <c r="C129" s="58" t="s">
        <v>1171</v>
      </c>
      <c r="D129" s="59" t="s">
        <v>1174</v>
      </c>
      <c r="E129" s="57" t="s">
        <v>24</v>
      </c>
      <c r="F129" s="57">
        <v>2.8</v>
      </c>
      <c r="G129" s="26"/>
      <c r="H129" s="135">
        <f t="shared" si="13"/>
        <v>0</v>
      </c>
      <c r="J129" s="90"/>
    </row>
    <row r="130" spans="2:10" s="89" customFormat="1" ht="63">
      <c r="B130" s="136">
        <f>+COUNT($B$82:B129)+1</f>
        <v>38</v>
      </c>
      <c r="C130" s="58" t="s">
        <v>1172</v>
      </c>
      <c r="D130" s="59" t="s">
        <v>1175</v>
      </c>
      <c r="E130" s="57" t="s">
        <v>24</v>
      </c>
      <c r="F130" s="57">
        <v>85</v>
      </c>
      <c r="G130" s="26"/>
      <c r="H130" s="135">
        <f t="shared" si="13"/>
        <v>0</v>
      </c>
      <c r="J130" s="90"/>
    </row>
    <row r="131" spans="2:10" s="89" customFormat="1" ht="47.25">
      <c r="B131" s="136">
        <f>+COUNT($B$82:B130)+1</f>
        <v>39</v>
      </c>
      <c r="C131" s="58" t="s">
        <v>440</v>
      </c>
      <c r="D131" s="59" t="s">
        <v>878</v>
      </c>
      <c r="E131" s="57" t="s">
        <v>24</v>
      </c>
      <c r="F131" s="57">
        <v>152</v>
      </c>
      <c r="G131" s="26"/>
      <c r="H131" s="135">
        <f t="shared" si="13"/>
        <v>0</v>
      </c>
      <c r="J131" s="90"/>
    </row>
    <row r="132" spans="2:10" s="89" customFormat="1">
      <c r="B132" s="136">
        <f>+COUNT($B$82:B131)+1</f>
        <v>40</v>
      </c>
      <c r="C132" s="58" t="s">
        <v>441</v>
      </c>
      <c r="D132" s="59" t="s">
        <v>442</v>
      </c>
      <c r="E132" s="57" t="s">
        <v>24</v>
      </c>
      <c r="F132" s="57">
        <v>152</v>
      </c>
      <c r="G132" s="26"/>
      <c r="H132" s="135">
        <f t="shared" si="13"/>
        <v>0</v>
      </c>
      <c r="J132" s="90"/>
    </row>
    <row r="133" spans="2:10" s="89" customFormat="1" ht="47.25">
      <c r="B133" s="136">
        <f>+COUNT($B$82:B132)+1</f>
        <v>41</v>
      </c>
      <c r="C133" s="58" t="s">
        <v>443</v>
      </c>
      <c r="D133" s="59" t="s">
        <v>879</v>
      </c>
      <c r="E133" s="57" t="s">
        <v>24</v>
      </c>
      <c r="F133" s="57">
        <v>162.35</v>
      </c>
      <c r="G133" s="26"/>
      <c r="H133" s="135">
        <f t="shared" si="13"/>
        <v>0</v>
      </c>
      <c r="J133" s="90"/>
    </row>
    <row r="134" spans="2:10" s="89" customFormat="1" ht="31.5">
      <c r="B134" s="136">
        <f>+COUNT($B$82:B133)+1</f>
        <v>42</v>
      </c>
      <c r="C134" s="58" t="s">
        <v>444</v>
      </c>
      <c r="D134" s="59" t="s">
        <v>445</v>
      </c>
      <c r="E134" s="57" t="s">
        <v>24</v>
      </c>
      <c r="F134" s="57">
        <v>84.2</v>
      </c>
      <c r="G134" s="26"/>
      <c r="H134" s="135">
        <f t="shared" si="13"/>
        <v>0</v>
      </c>
      <c r="J134" s="90"/>
    </row>
    <row r="135" spans="2:10" s="89" customFormat="1" ht="63">
      <c r="B135" s="136">
        <f>+COUNT($B$82:B134)+1</f>
        <v>43</v>
      </c>
      <c r="C135" s="58" t="s">
        <v>446</v>
      </c>
      <c r="D135" s="59" t="s">
        <v>880</v>
      </c>
      <c r="E135" s="57" t="s">
        <v>54</v>
      </c>
      <c r="F135" s="57">
        <v>20</v>
      </c>
      <c r="G135" s="26"/>
      <c r="H135" s="135">
        <f t="shared" si="13"/>
        <v>0</v>
      </c>
      <c r="J135" s="90"/>
    </row>
    <row r="136" spans="2:10" s="89" customFormat="1" ht="94.5">
      <c r="B136" s="136">
        <f>+COUNT($B$82:B135)+1</f>
        <v>44</v>
      </c>
      <c r="C136" s="58" t="s">
        <v>1173</v>
      </c>
      <c r="D136" s="59" t="s">
        <v>1176</v>
      </c>
      <c r="E136" s="57" t="s">
        <v>54</v>
      </c>
      <c r="F136" s="57">
        <v>25.3</v>
      </c>
      <c r="G136" s="26"/>
      <c r="H136" s="135">
        <f t="shared" si="13"/>
        <v>0</v>
      </c>
      <c r="J136" s="90"/>
    </row>
    <row r="137" spans="2:10" s="89" customFormat="1" ht="31.5">
      <c r="B137" s="136">
        <f>+COUNT($B$82:B136)+1</f>
        <v>45</v>
      </c>
      <c r="C137" s="58" t="s">
        <v>438</v>
      </c>
      <c r="D137" s="59" t="s">
        <v>881</v>
      </c>
      <c r="E137" s="57" t="s">
        <v>24</v>
      </c>
      <c r="F137" s="57">
        <v>42.8</v>
      </c>
      <c r="G137" s="26"/>
      <c r="H137" s="135">
        <f t="shared" si="13"/>
        <v>0</v>
      </c>
      <c r="J137" s="90"/>
    </row>
    <row r="138" spans="2:10" s="89" customFormat="1" ht="15.75" customHeight="1">
      <c r="B138" s="141"/>
      <c r="C138" s="142"/>
      <c r="D138" s="143"/>
      <c r="E138" s="144"/>
      <c r="F138" s="145"/>
      <c r="G138" s="64"/>
      <c r="H138" s="146"/>
    </row>
    <row r="139" spans="2:10" s="89" customFormat="1" ht="16.5" thickBot="1">
      <c r="B139" s="147"/>
      <c r="C139" s="148"/>
      <c r="D139" s="148"/>
      <c r="E139" s="149"/>
      <c r="F139" s="149"/>
      <c r="G139" s="25" t="str">
        <f>C81&amp;" SKUPAJ:"</f>
        <v>GRADBENA IN OBRTNIŠKA DELA SKUPAJ:</v>
      </c>
      <c r="H139" s="150">
        <f>SUM(H$83:H$137)</f>
        <v>0</v>
      </c>
    </row>
    <row r="141" spans="2:10" s="89" customFormat="1">
      <c r="B141" s="130" t="s">
        <v>69</v>
      </c>
      <c r="C141" s="182" t="s">
        <v>8</v>
      </c>
      <c r="D141" s="182"/>
      <c r="E141" s="131"/>
      <c r="F141" s="132"/>
      <c r="G141" s="23"/>
      <c r="H141" s="133"/>
      <c r="J141" s="90"/>
    </row>
    <row r="142" spans="2:10" s="89" customFormat="1">
      <c r="B142" s="134" t="s">
        <v>888</v>
      </c>
      <c r="C142" s="183" t="s">
        <v>889</v>
      </c>
      <c r="D142" s="183"/>
      <c r="E142" s="183"/>
      <c r="F142" s="183"/>
      <c r="G142" s="24"/>
      <c r="H142" s="135"/>
    </row>
    <row r="143" spans="2:10" s="89" customFormat="1">
      <c r="B143" s="136">
        <f>+COUNT($B$142:B142)+1</f>
        <v>1</v>
      </c>
      <c r="C143" s="58" t="s">
        <v>450</v>
      </c>
      <c r="D143" s="59" t="s">
        <v>451</v>
      </c>
      <c r="E143" s="57" t="s">
        <v>23</v>
      </c>
      <c r="F143" s="57">
        <v>1</v>
      </c>
      <c r="G143" s="26"/>
      <c r="H143" s="135">
        <f t="shared" ref="H143" si="14">+$F143*G143</f>
        <v>0</v>
      </c>
      <c r="J143" s="90"/>
    </row>
    <row r="144" spans="2:10" s="89" customFormat="1" ht="15.75" customHeight="1">
      <c r="B144" s="136">
        <f>+COUNT($B$142:B143)+1</f>
        <v>2</v>
      </c>
      <c r="C144" s="58" t="s">
        <v>452</v>
      </c>
      <c r="D144" s="59" t="s">
        <v>70</v>
      </c>
      <c r="E144" s="57" t="s">
        <v>71</v>
      </c>
      <c r="F144" s="57">
        <v>35</v>
      </c>
      <c r="G144" s="26"/>
      <c r="H144" s="135">
        <f t="shared" ref="H144:H145" si="15">+$F144*G144</f>
        <v>0</v>
      </c>
    </row>
    <row r="145" spans="2:10" s="89" customFormat="1">
      <c r="B145" s="136">
        <f>+COUNT($B$142:B144)+1</f>
        <v>3</v>
      </c>
      <c r="C145" s="58" t="s">
        <v>453</v>
      </c>
      <c r="D145" s="59" t="s">
        <v>454</v>
      </c>
      <c r="E145" s="57" t="s">
        <v>71</v>
      </c>
      <c r="F145" s="57">
        <v>16</v>
      </c>
      <c r="G145" s="26"/>
      <c r="H145" s="135">
        <f t="shared" si="15"/>
        <v>0</v>
      </c>
      <c r="J145" s="90"/>
    </row>
    <row r="146" spans="2:10" s="89" customFormat="1" ht="15.75" customHeight="1">
      <c r="B146" s="141"/>
      <c r="C146" s="142"/>
      <c r="D146" s="143"/>
      <c r="E146" s="144"/>
      <c r="F146" s="145"/>
      <c r="G146" s="64"/>
      <c r="H146" s="146"/>
    </row>
    <row r="147" spans="2:10" s="89" customFormat="1" ht="16.5" thickBot="1">
      <c r="B147" s="147"/>
      <c r="C147" s="148"/>
      <c r="D147" s="148"/>
      <c r="E147" s="149"/>
      <c r="F147" s="149"/>
      <c r="G147" s="25" t="str">
        <f>C141&amp;" SKUPAJ:"</f>
        <v>TUJE STORITVE SKUPAJ:</v>
      </c>
      <c r="H147" s="150">
        <f>SUM(H$143:H$145)</f>
        <v>0</v>
      </c>
    </row>
  </sheetData>
  <sheetProtection algorithmName="SHA-512" hashValue="twbrtizvGW5eQObbVtrWYGzIvGEqo3QU6soFmJ7NLVbBm8X2rqkD1rzv1YYn5Id5Z3aNVirYRFe6I3fBl2N0tA==" saltValue="WGmGSbPs/Nq2jOvrxp9rFw==" spinCount="100000" sheet="1" objects="1" scenarios="1"/>
  <mergeCells count="38">
    <mergeCell ref="C21:F21"/>
    <mergeCell ref="C44:F44"/>
    <mergeCell ref="C45:F45"/>
    <mergeCell ref="C58:F58"/>
    <mergeCell ref="C57:F57"/>
    <mergeCell ref="C49:F49"/>
    <mergeCell ref="C51:F51"/>
    <mergeCell ref="C54:F54"/>
    <mergeCell ref="C141:D141"/>
    <mergeCell ref="C142:F142"/>
    <mergeCell ref="C81:D81"/>
    <mergeCell ref="C82:F82"/>
    <mergeCell ref="C123:F123"/>
    <mergeCell ref="C83:F83"/>
    <mergeCell ref="C92:F92"/>
    <mergeCell ref="C95:F95"/>
    <mergeCell ref="C96:F96"/>
    <mergeCell ref="C97:F97"/>
    <mergeCell ref="C109:F109"/>
    <mergeCell ref="C120:F120"/>
    <mergeCell ref="C121:F121"/>
    <mergeCell ref="C122:F122"/>
    <mergeCell ref="C69:F69"/>
    <mergeCell ref="C72:F72"/>
    <mergeCell ref="C71:F71"/>
    <mergeCell ref="C74:F74"/>
    <mergeCell ref="C20:F20"/>
    <mergeCell ref="C24:F24"/>
    <mergeCell ref="C28:F28"/>
    <mergeCell ref="C36:F36"/>
    <mergeCell ref="C37:F37"/>
    <mergeCell ref="C23:D23"/>
    <mergeCell ref="C25:F25"/>
    <mergeCell ref="C43:D43"/>
    <mergeCell ref="C64:D64"/>
    <mergeCell ref="C65:F65"/>
    <mergeCell ref="C66:F66"/>
    <mergeCell ref="C67:F67"/>
  </mergeCells>
  <pageMargins left="0.70866141732283472" right="0.70866141732283472" top="0.74803149606299213" bottom="0.74803149606299213" header="0.31496062992125984" footer="0.31496062992125984"/>
  <pageSetup paperSize="9" scale="68" orientation="portrait" r:id="rId1"/>
  <headerFooter>
    <oddHeader>&amp;C&amp;"-,Ležeče"Rekonstrukcija ceste R1-212/1119 Bloška Polica - Sodražica
od km 13,540 do km 15,352 skozi Žimarice&amp;R&amp;"-,Ležeče"RAZPIS 2020</oddHeader>
    <oddFooter>Stran &amp;P od &amp;N</oddFooter>
  </headerFooter>
  <rowBreaks count="2" manualBreakCount="2">
    <brk id="59" min="1" max="7" man="1"/>
    <brk id="93" min="1" max="7" man="1"/>
  </rowBreaks>
  <colBreaks count="1" manualBreakCount="1">
    <brk id="8"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F66C5-A405-4C47-8B19-1920CD316EEE}">
  <sheetPr>
    <tabColor rgb="FFFF0000"/>
  </sheetPr>
  <dimension ref="B1:K108"/>
  <sheetViews>
    <sheetView view="pageBreakPreview" zoomScaleNormal="100" zoomScaleSheetLayoutView="100" workbookViewId="0">
      <selection activeCell="F7" sqref="F7"/>
    </sheetView>
  </sheetViews>
  <sheetFormatPr defaultColWidth="9.140625" defaultRowHeight="15.75"/>
  <cols>
    <col min="1" max="1" width="9.140625" style="90"/>
    <col min="2" max="3" width="10.7109375" style="92" customWidth="1"/>
    <col min="4" max="4" width="47.7109375" style="86" customWidth="1"/>
    <col min="5" max="5" width="14.7109375" style="87" customWidth="1"/>
    <col min="6" max="6" width="12.7109375" style="87" customWidth="1"/>
    <col min="7" max="7" width="15.7109375" style="18" customWidth="1"/>
    <col min="8" max="8" width="15.7109375" style="88" customWidth="1"/>
    <col min="9" max="9" width="11.5703125" style="89" bestFit="1" customWidth="1"/>
    <col min="10" max="10" width="10.140625" style="90" bestFit="1" customWidth="1"/>
    <col min="11" max="16384" width="9.140625" style="90"/>
  </cols>
  <sheetData>
    <row r="1" spans="2:10">
      <c r="B1" s="84" t="s">
        <v>57</v>
      </c>
      <c r="C1" s="85" t="str">
        <f ca="1">MID(CELL("filename",A1),FIND("]",CELL("filename",A1))+1,255)</f>
        <v>HODNIK ZA PEŠCE-2</v>
      </c>
    </row>
    <row r="3" spans="2:10">
      <c r="B3" s="91" t="s">
        <v>14</v>
      </c>
    </row>
    <row r="4" spans="2:10">
      <c r="B4" s="93" t="str">
        <f ca="1">"REKAPITULACIJA "&amp;C1</f>
        <v>REKAPITULACIJA HODNIK ZA PEŠCE-2</v>
      </c>
      <c r="C4" s="94"/>
      <c r="D4" s="94"/>
      <c r="E4" s="95"/>
      <c r="F4" s="95"/>
      <c r="G4" s="19"/>
      <c r="H4" s="57"/>
      <c r="I4" s="96"/>
    </row>
    <row r="5" spans="2:10">
      <c r="B5" s="97"/>
      <c r="C5" s="98"/>
      <c r="D5" s="99"/>
      <c r="H5" s="100"/>
      <c r="I5" s="101"/>
      <c r="J5" s="102"/>
    </row>
    <row r="6" spans="2:10">
      <c r="B6" s="103" t="s">
        <v>47</v>
      </c>
      <c r="D6" s="104" t="str">
        <f>VLOOKUP(B6,$B$18:$H$9866,2,FALSE)</f>
        <v>PREDDELA</v>
      </c>
      <c r="E6" s="105"/>
      <c r="F6" s="88"/>
      <c r="H6" s="106">
        <f>VLOOKUP($D6&amp;" SKUPAJ:",$G$18:H$9866,2,FALSE)</f>
        <v>0</v>
      </c>
      <c r="I6" s="107"/>
      <c r="J6" s="108"/>
    </row>
    <row r="7" spans="2:10">
      <c r="B7" s="103"/>
      <c r="D7" s="104"/>
      <c r="E7" s="105"/>
      <c r="F7" s="88"/>
      <c r="H7" s="106"/>
      <c r="I7" s="109"/>
      <c r="J7" s="110"/>
    </row>
    <row r="8" spans="2:10">
      <c r="B8" s="103" t="s">
        <v>48</v>
      </c>
      <c r="D8" s="104" t="str">
        <f>VLOOKUP(B8,$B$18:$H$9866,2,FALSE)</f>
        <v>ZEMELJSKA DELA IN TEMELJENJE</v>
      </c>
      <c r="E8" s="105"/>
      <c r="F8" s="88"/>
      <c r="H8" s="106">
        <f>VLOOKUP($D8&amp;" SKUPAJ:",$G$18:H$9866,2,FALSE)</f>
        <v>0</v>
      </c>
      <c r="I8" s="111"/>
      <c r="J8" s="112"/>
    </row>
    <row r="9" spans="2:10">
      <c r="B9" s="103"/>
      <c r="D9" s="104"/>
      <c r="E9" s="105"/>
      <c r="F9" s="88"/>
      <c r="H9" s="106"/>
      <c r="I9" s="96"/>
    </row>
    <row r="10" spans="2:10">
      <c r="B10" s="103" t="s">
        <v>45</v>
      </c>
      <c r="D10" s="104" t="str">
        <f>VLOOKUP(B10,$B$18:$H$9866,2,FALSE)</f>
        <v>VOZIŠČE KONSTRUKCIJE</v>
      </c>
      <c r="E10" s="105"/>
      <c r="F10" s="88"/>
      <c r="H10" s="106">
        <f>VLOOKUP($D10&amp;" SKUPAJ:",$G$18:H$9866,2,FALSE)</f>
        <v>0</v>
      </c>
    </row>
    <row r="11" spans="2:10">
      <c r="B11" s="103"/>
      <c r="D11" s="104"/>
      <c r="E11" s="105"/>
      <c r="F11" s="88"/>
      <c r="H11" s="106"/>
    </row>
    <row r="12" spans="2:10">
      <c r="B12" s="103" t="s">
        <v>53</v>
      </c>
      <c r="D12" s="104" t="str">
        <f>VLOOKUP(B12,$B$18:$H$9866,2,FALSE)</f>
        <v>GRADBENA DELA</v>
      </c>
      <c r="E12" s="105"/>
      <c r="F12" s="88"/>
      <c r="H12" s="106">
        <f>VLOOKUP($D12&amp;" SKUPAJ:",$G$18:H$9866,2,FALSE)</f>
        <v>0</v>
      </c>
    </row>
    <row r="13" spans="2:10">
      <c r="B13" s="103"/>
      <c r="D13" s="104"/>
      <c r="E13" s="105"/>
      <c r="F13" s="88"/>
      <c r="H13" s="106"/>
    </row>
    <row r="14" spans="2:10">
      <c r="B14" s="103" t="s">
        <v>69</v>
      </c>
      <c r="D14" s="104" t="str">
        <f>VLOOKUP(B14,$B$18:$H$9866,2,FALSE)</f>
        <v>TUJE STORITVE</v>
      </c>
      <c r="E14" s="105"/>
      <c r="F14" s="88"/>
      <c r="H14" s="106">
        <f>VLOOKUP($D14&amp;" SKUPAJ:",$G$18:H$9866,2,FALSE)</f>
        <v>0</v>
      </c>
      <c r="I14" s="111"/>
      <c r="J14" s="112"/>
    </row>
    <row r="15" spans="2:10" s="89" customFormat="1" ht="16.5" thickBot="1">
      <c r="B15" s="113"/>
      <c r="C15" s="114"/>
      <c r="D15" s="115"/>
      <c r="E15" s="116"/>
      <c r="F15" s="117"/>
      <c r="G15" s="20"/>
      <c r="H15" s="118"/>
    </row>
    <row r="16" spans="2:10" s="89" customFormat="1" ht="16.5" thickTop="1">
      <c r="B16" s="119"/>
      <c r="C16" s="120"/>
      <c r="D16" s="121"/>
      <c r="E16" s="122"/>
      <c r="F16" s="123"/>
      <c r="G16" s="21" t="str">
        <f ca="1">"SKUPAJ "&amp;C1&amp;" (BREZ DDV):"</f>
        <v>SKUPAJ HODNIK ZA PEŠCE-2 (BREZ DDV):</v>
      </c>
      <c r="H16" s="124">
        <f>ROUND(SUM(H6:H14),2)</f>
        <v>0</v>
      </c>
    </row>
    <row r="18" spans="2:11" s="89" customFormat="1" ht="16.5" thickBot="1">
      <c r="B18" s="125" t="s">
        <v>0</v>
      </c>
      <c r="C18" s="126" t="s">
        <v>1</v>
      </c>
      <c r="D18" s="127" t="s">
        <v>2</v>
      </c>
      <c r="E18" s="128" t="s">
        <v>3</v>
      </c>
      <c r="F18" s="128" t="s">
        <v>4</v>
      </c>
      <c r="G18" s="22" t="s">
        <v>5</v>
      </c>
      <c r="H18" s="128" t="s">
        <v>6</v>
      </c>
    </row>
    <row r="20" spans="2:11">
      <c r="B20" s="129"/>
      <c r="C20" s="129"/>
      <c r="D20" s="129"/>
      <c r="E20" s="129"/>
      <c r="F20" s="129"/>
      <c r="G20" s="78"/>
      <c r="H20" s="129"/>
    </row>
    <row r="22" spans="2:11" s="89" customFormat="1">
      <c r="B22" s="130" t="s">
        <v>47</v>
      </c>
      <c r="C22" s="182" t="s">
        <v>97</v>
      </c>
      <c r="D22" s="182"/>
      <c r="E22" s="131"/>
      <c r="F22" s="132"/>
      <c r="G22" s="23"/>
      <c r="H22" s="133"/>
    </row>
    <row r="23" spans="2:11" s="89" customFormat="1" ht="51.75" customHeight="1">
      <c r="B23" s="134"/>
      <c r="C23" s="184" t="s">
        <v>1177</v>
      </c>
      <c r="D23" s="184"/>
      <c r="E23" s="184"/>
      <c r="F23" s="184"/>
      <c r="G23" s="24"/>
      <c r="H23" s="135"/>
    </row>
    <row r="24" spans="2:11" s="89" customFormat="1">
      <c r="B24" s="134" t="s">
        <v>67</v>
      </c>
      <c r="C24" s="183" t="s">
        <v>129</v>
      </c>
      <c r="D24" s="183"/>
      <c r="E24" s="183"/>
      <c r="F24" s="183"/>
      <c r="G24" s="24"/>
      <c r="H24" s="135"/>
      <c r="K24" s="87"/>
    </row>
    <row r="25" spans="2:11" s="89" customFormat="1" ht="47.25">
      <c r="B25" s="136">
        <f>+COUNT($B$23:B24)+1</f>
        <v>1</v>
      </c>
      <c r="C25" s="58" t="s">
        <v>605</v>
      </c>
      <c r="D25" s="59" t="s">
        <v>1180</v>
      </c>
      <c r="E25" s="57" t="s">
        <v>24</v>
      </c>
      <c r="F25" s="57">
        <v>125</v>
      </c>
      <c r="G25" s="26"/>
      <c r="H25" s="135">
        <f t="shared" ref="H25" si="0">+$F25*G25</f>
        <v>0</v>
      </c>
      <c r="K25" s="87"/>
    </row>
    <row r="26" spans="2:11" s="89" customFormat="1" ht="47.25">
      <c r="B26" s="136">
        <f>+COUNT($B$23:B25)+1</f>
        <v>2</v>
      </c>
      <c r="C26" s="58" t="s">
        <v>606</v>
      </c>
      <c r="D26" s="59" t="s">
        <v>1181</v>
      </c>
      <c r="E26" s="57" t="s">
        <v>24</v>
      </c>
      <c r="F26" s="57">
        <v>50</v>
      </c>
      <c r="G26" s="26"/>
      <c r="H26" s="135">
        <f t="shared" ref="H26:H31" si="1">+$F26*G26</f>
        <v>0</v>
      </c>
      <c r="K26" s="87"/>
    </row>
    <row r="27" spans="2:11" s="89" customFormat="1" ht="31.5">
      <c r="B27" s="136">
        <f>+COUNT($B$23:B26)+1</f>
        <v>3</v>
      </c>
      <c r="C27" s="58" t="s">
        <v>608</v>
      </c>
      <c r="D27" s="59" t="s">
        <v>1182</v>
      </c>
      <c r="E27" s="57" t="s">
        <v>54</v>
      </c>
      <c r="F27" s="57">
        <v>14</v>
      </c>
      <c r="G27" s="26"/>
      <c r="H27" s="135">
        <f t="shared" si="1"/>
        <v>0</v>
      </c>
      <c r="K27" s="87"/>
    </row>
    <row r="28" spans="2:11" s="89" customFormat="1" ht="31.5">
      <c r="B28" s="136">
        <f>+COUNT($B$23:B27)+1</f>
        <v>4</v>
      </c>
      <c r="C28" s="58" t="s">
        <v>145</v>
      </c>
      <c r="D28" s="59" t="s">
        <v>1183</v>
      </c>
      <c r="E28" s="57" t="s">
        <v>54</v>
      </c>
      <c r="F28" s="57">
        <v>12</v>
      </c>
      <c r="G28" s="26"/>
      <c r="H28" s="135">
        <f t="shared" si="1"/>
        <v>0</v>
      </c>
      <c r="K28" s="87"/>
    </row>
    <row r="29" spans="2:11" s="89" customFormat="1" ht="47.25">
      <c r="B29" s="136">
        <f>+COUNT($B$23:B28)+1</f>
        <v>5</v>
      </c>
      <c r="C29" s="58" t="s">
        <v>1178</v>
      </c>
      <c r="D29" s="59" t="s">
        <v>1184</v>
      </c>
      <c r="E29" s="57" t="s">
        <v>54</v>
      </c>
      <c r="F29" s="57">
        <v>46</v>
      </c>
      <c r="G29" s="26"/>
      <c r="H29" s="135">
        <f t="shared" si="1"/>
        <v>0</v>
      </c>
      <c r="K29" s="87"/>
    </row>
    <row r="30" spans="2:11" s="89" customFormat="1" ht="47.25">
      <c r="B30" s="136">
        <f>+COUNT($B$23:B29)+1</f>
        <v>6</v>
      </c>
      <c r="C30" s="58" t="s">
        <v>1179</v>
      </c>
      <c r="D30" s="59" t="s">
        <v>956</v>
      </c>
      <c r="E30" s="57" t="s">
        <v>24</v>
      </c>
      <c r="F30" s="57">
        <v>38</v>
      </c>
      <c r="G30" s="26"/>
      <c r="H30" s="135">
        <f t="shared" si="1"/>
        <v>0</v>
      </c>
      <c r="K30" s="87"/>
    </row>
    <row r="31" spans="2:11" s="89" customFormat="1" ht="31.5">
      <c r="B31" s="136">
        <f>+COUNT($B$23:B30)+1</f>
        <v>7</v>
      </c>
      <c r="C31" s="58" t="s">
        <v>603</v>
      </c>
      <c r="D31" s="59" t="s">
        <v>685</v>
      </c>
      <c r="E31" s="57" t="s">
        <v>23</v>
      </c>
      <c r="F31" s="57">
        <v>7</v>
      </c>
      <c r="G31" s="26"/>
      <c r="H31" s="135">
        <f t="shared" si="1"/>
        <v>0</v>
      </c>
      <c r="K31" s="87"/>
    </row>
    <row r="32" spans="2:11" s="89" customFormat="1" ht="15.75" customHeight="1">
      <c r="B32" s="141"/>
      <c r="C32" s="142"/>
      <c r="D32" s="143"/>
      <c r="E32" s="144"/>
      <c r="F32" s="145"/>
      <c r="G32" s="64"/>
      <c r="H32" s="146"/>
    </row>
    <row r="33" spans="2:8" s="89" customFormat="1">
      <c r="B33" s="147"/>
      <c r="C33" s="148"/>
      <c r="D33" s="148"/>
      <c r="E33" s="149"/>
      <c r="F33" s="149"/>
      <c r="G33" s="25" t="str">
        <f>C22&amp;" SKUPAJ:"</f>
        <v>PREDDELA SKUPAJ:</v>
      </c>
      <c r="H33" s="150">
        <f>SUM(H$24:H$31)</f>
        <v>0</v>
      </c>
    </row>
    <row r="34" spans="2:8" s="89" customFormat="1">
      <c r="B34" s="141"/>
      <c r="C34" s="142"/>
      <c r="D34" s="143"/>
      <c r="E34" s="144"/>
      <c r="F34" s="145"/>
      <c r="G34" s="64"/>
      <c r="H34" s="146"/>
    </row>
    <row r="35" spans="2:8" s="89" customFormat="1">
      <c r="B35" s="130" t="s">
        <v>48</v>
      </c>
      <c r="C35" s="182" t="s">
        <v>168</v>
      </c>
      <c r="D35" s="182"/>
      <c r="E35" s="131"/>
      <c r="F35" s="132"/>
      <c r="G35" s="23"/>
      <c r="H35" s="133"/>
    </row>
    <row r="36" spans="2:8" s="89" customFormat="1">
      <c r="B36" s="134" t="s">
        <v>74</v>
      </c>
      <c r="C36" s="183" t="s">
        <v>121</v>
      </c>
      <c r="D36" s="183"/>
      <c r="E36" s="183"/>
      <c r="F36" s="183"/>
      <c r="G36" s="24"/>
      <c r="H36" s="135"/>
    </row>
    <row r="37" spans="2:8" s="89" customFormat="1" ht="31.5">
      <c r="B37" s="136">
        <f>+COUNT($B36:B$36)+1</f>
        <v>1</v>
      </c>
      <c r="C37" s="58" t="s">
        <v>169</v>
      </c>
      <c r="D37" s="59" t="s">
        <v>1186</v>
      </c>
      <c r="E37" s="57" t="s">
        <v>25</v>
      </c>
      <c r="F37" s="57">
        <v>96</v>
      </c>
      <c r="G37" s="26"/>
      <c r="H37" s="135">
        <f t="shared" ref="H37" si="2">+$F37*G37</f>
        <v>0</v>
      </c>
    </row>
    <row r="38" spans="2:8" s="89" customFormat="1" ht="31.5">
      <c r="B38" s="136">
        <f>+COUNT($B$37:B37)+1</f>
        <v>2</v>
      </c>
      <c r="C38" s="58" t="s">
        <v>170</v>
      </c>
      <c r="D38" s="59" t="s">
        <v>711</v>
      </c>
      <c r="E38" s="57" t="s">
        <v>25</v>
      </c>
      <c r="F38" s="57">
        <v>650</v>
      </c>
      <c r="G38" s="26"/>
      <c r="H38" s="135">
        <f t="shared" ref="H38:H43" si="3">+$F38*G38</f>
        <v>0</v>
      </c>
    </row>
    <row r="39" spans="2:8" s="89" customFormat="1" ht="31.5">
      <c r="B39" s="136">
        <f>+COUNT($B$37:B38)+1</f>
        <v>3</v>
      </c>
      <c r="C39" s="58" t="s">
        <v>1185</v>
      </c>
      <c r="D39" s="59" t="s">
        <v>712</v>
      </c>
      <c r="E39" s="57" t="s">
        <v>25</v>
      </c>
      <c r="F39" s="57">
        <v>24</v>
      </c>
      <c r="G39" s="26"/>
      <c r="H39" s="135">
        <f t="shared" si="3"/>
        <v>0</v>
      </c>
    </row>
    <row r="40" spans="2:8" s="89" customFormat="1" ht="31.5">
      <c r="B40" s="136">
        <f>+COUNT($B$37:B39)+1</f>
        <v>4</v>
      </c>
      <c r="C40" s="58" t="s">
        <v>613</v>
      </c>
      <c r="D40" s="59" t="s">
        <v>714</v>
      </c>
      <c r="E40" s="57" t="s">
        <v>25</v>
      </c>
      <c r="F40" s="57">
        <v>42</v>
      </c>
      <c r="G40" s="26"/>
      <c r="H40" s="135">
        <f t="shared" si="3"/>
        <v>0</v>
      </c>
    </row>
    <row r="41" spans="2:8" s="89" customFormat="1" ht="63">
      <c r="B41" s="136">
        <f>+COUNT($B$37:B40)+1</f>
        <v>5</v>
      </c>
      <c r="C41" s="58" t="s">
        <v>175</v>
      </c>
      <c r="D41" s="59" t="s">
        <v>1187</v>
      </c>
      <c r="E41" s="57" t="s">
        <v>25</v>
      </c>
      <c r="F41" s="57">
        <v>46</v>
      </c>
      <c r="G41" s="26"/>
      <c r="H41" s="135">
        <f t="shared" si="3"/>
        <v>0</v>
      </c>
    </row>
    <row r="42" spans="2:8" s="89" customFormat="1">
      <c r="B42" s="134" t="s">
        <v>75</v>
      </c>
      <c r="C42" s="183" t="s">
        <v>130</v>
      </c>
      <c r="D42" s="183"/>
      <c r="E42" s="183"/>
      <c r="F42" s="183"/>
      <c r="G42" s="24"/>
      <c r="H42" s="135"/>
    </row>
    <row r="43" spans="2:8" s="89" customFormat="1" ht="31.5">
      <c r="B43" s="136">
        <f>+COUNT($B$37:B42)+1</f>
        <v>6</v>
      </c>
      <c r="C43" s="58" t="s">
        <v>181</v>
      </c>
      <c r="D43" s="59" t="s">
        <v>720</v>
      </c>
      <c r="E43" s="57" t="s">
        <v>24</v>
      </c>
      <c r="F43" s="57">
        <v>800</v>
      </c>
      <c r="G43" s="26"/>
      <c r="H43" s="135">
        <f t="shared" si="3"/>
        <v>0</v>
      </c>
    </row>
    <row r="44" spans="2:8" s="89" customFormat="1" ht="31.5">
      <c r="B44" s="136">
        <f>+COUNT($B$37:B43)+1</f>
        <v>7</v>
      </c>
      <c r="C44" s="58" t="s">
        <v>182</v>
      </c>
      <c r="D44" s="59" t="s">
        <v>721</v>
      </c>
      <c r="E44" s="57" t="s">
        <v>24</v>
      </c>
      <c r="F44" s="57">
        <v>250</v>
      </c>
      <c r="G44" s="26"/>
      <c r="H44" s="135">
        <f t="shared" ref="H44:H46" si="4">+$F44*G44</f>
        <v>0</v>
      </c>
    </row>
    <row r="45" spans="2:8" s="89" customFormat="1" ht="15.75" customHeight="1">
      <c r="B45" s="134" t="s">
        <v>103</v>
      </c>
      <c r="C45" s="183" t="s">
        <v>131</v>
      </c>
      <c r="D45" s="183"/>
      <c r="E45" s="183"/>
      <c r="F45" s="183"/>
      <c r="G45" s="24"/>
      <c r="H45" s="135"/>
    </row>
    <row r="46" spans="2:8" s="89" customFormat="1" ht="31.5">
      <c r="B46" s="136">
        <f>+COUNT($B$37:B45)+1</f>
        <v>8</v>
      </c>
      <c r="C46" s="58" t="s">
        <v>615</v>
      </c>
      <c r="D46" s="59" t="s">
        <v>1056</v>
      </c>
      <c r="E46" s="57" t="s">
        <v>24</v>
      </c>
      <c r="F46" s="57">
        <v>1050</v>
      </c>
      <c r="G46" s="26"/>
      <c r="H46" s="135">
        <f t="shared" si="4"/>
        <v>0</v>
      </c>
    </row>
    <row r="47" spans="2:8" s="89" customFormat="1">
      <c r="B47" s="134" t="s">
        <v>76</v>
      </c>
      <c r="C47" s="183" t="s">
        <v>184</v>
      </c>
      <c r="D47" s="183"/>
      <c r="E47" s="183"/>
      <c r="F47" s="183"/>
      <c r="G47" s="24"/>
      <c r="H47" s="135"/>
    </row>
    <row r="48" spans="2:8" s="89" customFormat="1" ht="15.75" customHeight="1">
      <c r="B48" s="136">
        <f>+COUNT($B$37:B47)+1</f>
        <v>9</v>
      </c>
      <c r="C48" s="58" t="s">
        <v>185</v>
      </c>
      <c r="D48" s="59" t="s">
        <v>1188</v>
      </c>
      <c r="E48" s="57" t="s">
        <v>25</v>
      </c>
      <c r="F48" s="57">
        <v>580</v>
      </c>
      <c r="G48" s="26"/>
      <c r="H48" s="135">
        <f t="shared" ref="H48" si="5">+$F48*G48</f>
        <v>0</v>
      </c>
    </row>
    <row r="49" spans="2:10" s="89" customFormat="1">
      <c r="B49" s="134" t="s">
        <v>78</v>
      </c>
      <c r="C49" s="183" t="s">
        <v>122</v>
      </c>
      <c r="D49" s="183"/>
      <c r="E49" s="183"/>
      <c r="F49" s="183"/>
      <c r="G49" s="24"/>
      <c r="H49" s="135"/>
    </row>
    <row r="50" spans="2:10" s="89" customFormat="1" ht="48" customHeight="1">
      <c r="B50" s="134"/>
      <c r="C50" s="184" t="s">
        <v>893</v>
      </c>
      <c r="D50" s="184"/>
      <c r="E50" s="184"/>
      <c r="F50" s="184"/>
      <c r="G50" s="24"/>
      <c r="H50" s="135"/>
    </row>
    <row r="51" spans="2:10" s="89" customFormat="1" ht="31.5">
      <c r="B51" s="136">
        <f>+COUNT($B$37:B50)+1</f>
        <v>10</v>
      </c>
      <c r="C51" s="58" t="s">
        <v>1189</v>
      </c>
      <c r="D51" s="59" t="s">
        <v>1375</v>
      </c>
      <c r="E51" s="57" t="s">
        <v>25</v>
      </c>
      <c r="F51" s="57">
        <v>96</v>
      </c>
      <c r="G51" s="26"/>
      <c r="H51" s="135">
        <f t="shared" ref="H51:H54" si="6">+$F51*G51</f>
        <v>0</v>
      </c>
    </row>
    <row r="52" spans="2:10" s="89" customFormat="1" ht="31.5">
      <c r="B52" s="136">
        <f>+COUNT($B$37:B51)+1</f>
        <v>11</v>
      </c>
      <c r="C52" s="58" t="s">
        <v>620</v>
      </c>
      <c r="D52" s="59" t="s">
        <v>1379</v>
      </c>
      <c r="E52" s="57" t="s">
        <v>25</v>
      </c>
      <c r="F52" s="57">
        <v>650</v>
      </c>
      <c r="G52" s="26"/>
      <c r="H52" s="135">
        <f t="shared" si="6"/>
        <v>0</v>
      </c>
      <c r="J52" s="90"/>
    </row>
    <row r="53" spans="2:10" s="89" customFormat="1" ht="31.5">
      <c r="B53" s="136">
        <f>+COUNT($B$37:B52)+1</f>
        <v>12</v>
      </c>
      <c r="C53" s="58" t="s">
        <v>621</v>
      </c>
      <c r="D53" s="59" t="s">
        <v>1377</v>
      </c>
      <c r="E53" s="57" t="s">
        <v>25</v>
      </c>
      <c r="F53" s="57">
        <v>24</v>
      </c>
      <c r="G53" s="26"/>
      <c r="H53" s="135">
        <f t="shared" si="6"/>
        <v>0</v>
      </c>
      <c r="J53" s="90"/>
    </row>
    <row r="54" spans="2:10" s="89" customFormat="1" ht="31.5">
      <c r="B54" s="136">
        <f>+COUNT($B$37:B53)+1</f>
        <v>13</v>
      </c>
      <c r="C54" s="58" t="s">
        <v>619</v>
      </c>
      <c r="D54" s="59" t="s">
        <v>1378</v>
      </c>
      <c r="E54" s="57" t="s">
        <v>25</v>
      </c>
      <c r="F54" s="57">
        <v>42</v>
      </c>
      <c r="G54" s="26"/>
      <c r="H54" s="135">
        <f t="shared" si="6"/>
        <v>0</v>
      </c>
      <c r="J54" s="90"/>
    </row>
    <row r="55" spans="2:10" s="89" customFormat="1" ht="15.75" customHeight="1">
      <c r="B55" s="141"/>
      <c r="C55" s="142"/>
      <c r="D55" s="143"/>
      <c r="E55" s="144"/>
      <c r="F55" s="145"/>
      <c r="G55" s="64"/>
      <c r="H55" s="146"/>
    </row>
    <row r="56" spans="2:10" s="89" customFormat="1" ht="16.5" thickBot="1">
      <c r="B56" s="147"/>
      <c r="C56" s="148"/>
      <c r="D56" s="148"/>
      <c r="E56" s="149"/>
      <c r="F56" s="149"/>
      <c r="G56" s="25" t="str">
        <f>C35&amp;" SKUPAJ:"</f>
        <v>ZEMELJSKA DELA IN TEMELJENJE SKUPAJ:</v>
      </c>
      <c r="H56" s="150">
        <f>SUM(H$37:H$54)</f>
        <v>0</v>
      </c>
    </row>
    <row r="57" spans="2:10" s="89" customFormat="1">
      <c r="B57" s="152"/>
      <c r="C57" s="142"/>
      <c r="D57" s="153"/>
      <c r="E57" s="154"/>
      <c r="F57" s="145"/>
      <c r="G57" s="64"/>
      <c r="H57" s="146"/>
      <c r="J57" s="90"/>
    </row>
    <row r="58" spans="2:10" s="89" customFormat="1">
      <c r="B58" s="130" t="s">
        <v>45</v>
      </c>
      <c r="C58" s="182" t="s">
        <v>79</v>
      </c>
      <c r="D58" s="182"/>
      <c r="E58" s="131"/>
      <c r="F58" s="132"/>
      <c r="G58" s="23"/>
      <c r="H58" s="133"/>
      <c r="J58" s="90"/>
    </row>
    <row r="59" spans="2:10" s="89" customFormat="1">
      <c r="B59" s="134" t="s">
        <v>81</v>
      </c>
      <c r="C59" s="183" t="s">
        <v>195</v>
      </c>
      <c r="D59" s="183"/>
      <c r="E59" s="183"/>
      <c r="F59" s="183"/>
      <c r="G59" s="24"/>
      <c r="H59" s="135"/>
    </row>
    <row r="60" spans="2:10" s="89" customFormat="1" ht="47.25">
      <c r="B60" s="136">
        <f>+COUNT(#REF!)+1</f>
        <v>1</v>
      </c>
      <c r="C60" s="58" t="s">
        <v>1190</v>
      </c>
      <c r="D60" s="59" t="s">
        <v>1191</v>
      </c>
      <c r="E60" s="57" t="s">
        <v>25</v>
      </c>
      <c r="F60" s="57">
        <v>250</v>
      </c>
      <c r="G60" s="26"/>
      <c r="H60" s="135">
        <f>+$F60*G60</f>
        <v>0</v>
      </c>
      <c r="J60" s="90"/>
    </row>
    <row r="61" spans="2:10" s="89" customFormat="1">
      <c r="B61" s="134" t="s">
        <v>80</v>
      </c>
      <c r="C61" s="183" t="s">
        <v>84</v>
      </c>
      <c r="D61" s="183"/>
      <c r="E61" s="183"/>
      <c r="F61" s="183"/>
      <c r="G61" s="24"/>
      <c r="H61" s="135"/>
    </row>
    <row r="62" spans="2:10" s="89" customFormat="1" ht="47.25">
      <c r="B62" s="136">
        <f>+COUNT($B$60:B61)+1</f>
        <v>2</v>
      </c>
      <c r="C62" s="137" t="s">
        <v>1192</v>
      </c>
      <c r="D62" s="138" t="s">
        <v>1409</v>
      </c>
      <c r="E62" s="139" t="s">
        <v>24</v>
      </c>
      <c r="F62" s="139">
        <v>160</v>
      </c>
      <c r="G62" s="26"/>
      <c r="H62" s="135">
        <f>+$F62*G62</f>
        <v>0</v>
      </c>
      <c r="J62" s="90"/>
    </row>
    <row r="63" spans="2:10" s="89" customFormat="1">
      <c r="B63" s="134" t="s">
        <v>83</v>
      </c>
      <c r="C63" s="183" t="s">
        <v>1193</v>
      </c>
      <c r="D63" s="183"/>
      <c r="E63" s="183"/>
      <c r="F63" s="183"/>
      <c r="G63" s="24"/>
      <c r="H63" s="135"/>
      <c r="J63" s="90"/>
    </row>
    <row r="64" spans="2:10" s="89" customFormat="1">
      <c r="B64" s="134" t="s">
        <v>85</v>
      </c>
      <c r="C64" s="183" t="s">
        <v>200</v>
      </c>
      <c r="D64" s="183"/>
      <c r="E64" s="183"/>
      <c r="F64" s="183"/>
      <c r="G64" s="24"/>
      <c r="H64" s="135"/>
    </row>
    <row r="65" spans="2:10" s="89" customFormat="1" ht="31.5">
      <c r="B65" s="136">
        <f>+COUNT($B$60:B64)+1</f>
        <v>3</v>
      </c>
      <c r="C65" s="137" t="s">
        <v>202</v>
      </c>
      <c r="D65" s="138" t="s">
        <v>1194</v>
      </c>
      <c r="E65" s="139" t="s">
        <v>24</v>
      </c>
      <c r="F65" s="139">
        <v>940</v>
      </c>
      <c r="G65" s="26"/>
      <c r="H65" s="135">
        <f t="shared" ref="H65:H72" si="7">+$F65*G65</f>
        <v>0</v>
      </c>
    </row>
    <row r="66" spans="2:10" s="89" customFormat="1">
      <c r="B66" s="134" t="s">
        <v>88</v>
      </c>
      <c r="C66" s="183" t="s">
        <v>87</v>
      </c>
      <c r="D66" s="183"/>
      <c r="E66" s="183"/>
      <c r="F66" s="183"/>
      <c r="G66" s="24"/>
      <c r="H66" s="135"/>
      <c r="J66" s="90"/>
    </row>
    <row r="67" spans="2:10" s="89" customFormat="1" ht="47.25">
      <c r="B67" s="136">
        <f>+COUNT($B$60:B66)+1</f>
        <v>4</v>
      </c>
      <c r="C67" s="137" t="s">
        <v>321</v>
      </c>
      <c r="D67" s="138" t="s">
        <v>966</v>
      </c>
      <c r="E67" s="139" t="s">
        <v>54</v>
      </c>
      <c r="F67" s="139">
        <v>785</v>
      </c>
      <c r="G67" s="26"/>
      <c r="H67" s="135">
        <f t="shared" si="7"/>
        <v>0</v>
      </c>
    </row>
    <row r="68" spans="2:10" s="89" customFormat="1" ht="47.25">
      <c r="B68" s="136">
        <f>+COUNT($B$60:B67)+1</f>
        <v>5</v>
      </c>
      <c r="C68" s="137" t="s">
        <v>1195</v>
      </c>
      <c r="D68" s="138" t="s">
        <v>1197</v>
      </c>
      <c r="E68" s="139" t="s">
        <v>54</v>
      </c>
      <c r="F68" s="139">
        <v>160</v>
      </c>
      <c r="G68" s="26"/>
      <c r="H68" s="135">
        <f t="shared" si="7"/>
        <v>0</v>
      </c>
      <c r="J68" s="90"/>
    </row>
    <row r="69" spans="2:10" s="89" customFormat="1" ht="47.25">
      <c r="B69" s="136">
        <f>+COUNT($B$60:B68)+1</f>
        <v>6</v>
      </c>
      <c r="C69" s="137" t="s">
        <v>351</v>
      </c>
      <c r="D69" s="138" t="s">
        <v>1198</v>
      </c>
      <c r="E69" s="139" t="s">
        <v>54</v>
      </c>
      <c r="F69" s="139">
        <v>1</v>
      </c>
      <c r="G69" s="26"/>
      <c r="H69" s="135">
        <f t="shared" si="7"/>
        <v>0</v>
      </c>
    </row>
    <row r="70" spans="2:10" s="89" customFormat="1" ht="47.25">
      <c r="B70" s="136">
        <f>+COUNT($B$60:B69)+1</f>
        <v>7</v>
      </c>
      <c r="C70" s="137" t="s">
        <v>1196</v>
      </c>
      <c r="D70" s="138" t="s">
        <v>1199</v>
      </c>
      <c r="E70" s="139" t="s">
        <v>54</v>
      </c>
      <c r="F70" s="139">
        <v>655</v>
      </c>
      <c r="G70" s="26"/>
      <c r="H70" s="135">
        <f t="shared" si="7"/>
        <v>0</v>
      </c>
      <c r="J70" s="90"/>
    </row>
    <row r="71" spans="2:10" s="89" customFormat="1" ht="15.75" customHeight="1">
      <c r="B71" s="134" t="s">
        <v>89</v>
      </c>
      <c r="C71" s="183" t="s">
        <v>90</v>
      </c>
      <c r="D71" s="183"/>
      <c r="E71" s="183"/>
      <c r="F71" s="183"/>
      <c r="G71" s="24"/>
      <c r="H71" s="135"/>
    </row>
    <row r="72" spans="2:10" s="89" customFormat="1" ht="47.25">
      <c r="B72" s="136">
        <f>+COUNT($B$60:B71)+1</f>
        <v>8</v>
      </c>
      <c r="C72" s="137" t="s">
        <v>1200</v>
      </c>
      <c r="D72" s="138" t="s">
        <v>1201</v>
      </c>
      <c r="E72" s="139" t="s">
        <v>25</v>
      </c>
      <c r="F72" s="139">
        <v>24</v>
      </c>
      <c r="G72" s="26"/>
      <c r="H72" s="135">
        <f t="shared" si="7"/>
        <v>0</v>
      </c>
      <c r="J72" s="90"/>
    </row>
    <row r="73" spans="2:10" s="89" customFormat="1" ht="15.75" customHeight="1">
      <c r="B73" s="141"/>
      <c r="C73" s="142"/>
      <c r="D73" s="143"/>
      <c r="E73" s="144"/>
      <c r="F73" s="145"/>
      <c r="G73" s="64"/>
      <c r="H73" s="146"/>
    </row>
    <row r="74" spans="2:10" s="89" customFormat="1" ht="16.5" thickBot="1">
      <c r="B74" s="147"/>
      <c r="C74" s="148"/>
      <c r="D74" s="148"/>
      <c r="E74" s="149"/>
      <c r="F74" s="149"/>
      <c r="G74" s="25" t="str">
        <f>C58&amp;" SKUPAJ:"</f>
        <v>VOZIŠČE KONSTRUKCIJE SKUPAJ:</v>
      </c>
      <c r="H74" s="150">
        <f>SUM(H$60:H$72)</f>
        <v>0</v>
      </c>
    </row>
    <row r="75" spans="2:10" s="89" customFormat="1">
      <c r="B75" s="152"/>
      <c r="C75" s="142"/>
      <c r="D75" s="153"/>
      <c r="E75" s="154"/>
      <c r="F75" s="145"/>
      <c r="G75" s="64"/>
      <c r="H75" s="146"/>
      <c r="J75" s="90"/>
    </row>
    <row r="76" spans="2:10" s="89" customFormat="1">
      <c r="B76" s="130" t="s">
        <v>53</v>
      </c>
      <c r="C76" s="182" t="s">
        <v>340</v>
      </c>
      <c r="D76" s="182"/>
      <c r="E76" s="131"/>
      <c r="F76" s="132"/>
      <c r="G76" s="23"/>
      <c r="H76" s="133"/>
      <c r="J76" s="90"/>
    </row>
    <row r="77" spans="2:10" s="89" customFormat="1" ht="15.75" customHeight="1">
      <c r="B77" s="134" t="s">
        <v>258</v>
      </c>
      <c r="C77" s="183" t="s">
        <v>323</v>
      </c>
      <c r="D77" s="183"/>
      <c r="E77" s="183"/>
      <c r="F77" s="183"/>
      <c r="G77" s="24"/>
      <c r="H77" s="135"/>
    </row>
    <row r="78" spans="2:10" s="89" customFormat="1" ht="31.5">
      <c r="B78" s="136">
        <f>+COUNT($B77:B$77)+1</f>
        <v>1</v>
      </c>
      <c r="C78" s="58" t="s">
        <v>259</v>
      </c>
      <c r="D78" s="59" t="s">
        <v>844</v>
      </c>
      <c r="E78" s="57" t="s">
        <v>24</v>
      </c>
      <c r="F78" s="57">
        <v>16</v>
      </c>
      <c r="G78" s="26"/>
      <c r="H78" s="135">
        <f>+$F78*G78</f>
        <v>0</v>
      </c>
      <c r="J78" s="90"/>
    </row>
    <row r="79" spans="2:10" s="89" customFormat="1" ht="47.25">
      <c r="B79" s="136">
        <f>+COUNT($B$77:B78)+1</f>
        <v>2</v>
      </c>
      <c r="C79" s="58" t="s">
        <v>405</v>
      </c>
      <c r="D79" s="59" t="s">
        <v>1202</v>
      </c>
      <c r="E79" s="57" t="s">
        <v>24</v>
      </c>
      <c r="F79" s="57">
        <v>52</v>
      </c>
      <c r="G79" s="26"/>
      <c r="H79" s="135">
        <f t="shared" ref="H79" si="8">+$F79*G79</f>
        <v>0</v>
      </c>
      <c r="J79" s="90"/>
    </row>
    <row r="80" spans="2:10" s="89" customFormat="1" ht="47.25">
      <c r="B80" s="136">
        <f>+COUNT($B$77:B79)+1</f>
        <v>3</v>
      </c>
      <c r="C80" s="58" t="s">
        <v>1204</v>
      </c>
      <c r="D80" s="59" t="s">
        <v>1203</v>
      </c>
      <c r="E80" s="57" t="s">
        <v>24</v>
      </c>
      <c r="F80" s="57">
        <v>11.5</v>
      </c>
      <c r="G80" s="26"/>
      <c r="H80" s="135">
        <f t="shared" ref="H80:H85" si="9">+$F80*G80</f>
        <v>0</v>
      </c>
      <c r="J80" s="90"/>
    </row>
    <row r="81" spans="2:10" s="89" customFormat="1">
      <c r="B81" s="134" t="s">
        <v>263</v>
      </c>
      <c r="C81" s="183" t="s">
        <v>1205</v>
      </c>
      <c r="D81" s="183"/>
      <c r="E81" s="183"/>
      <c r="F81" s="183"/>
      <c r="G81" s="24"/>
      <c r="H81" s="135"/>
      <c r="J81" s="90"/>
    </row>
    <row r="82" spans="2:10" s="89" customFormat="1" ht="47.25">
      <c r="B82" s="136">
        <f>+COUNT($B$77:B81)+1</f>
        <v>4</v>
      </c>
      <c r="C82" s="58" t="s">
        <v>1206</v>
      </c>
      <c r="D82" s="59" t="s">
        <v>1208</v>
      </c>
      <c r="E82" s="57" t="s">
        <v>56</v>
      </c>
      <c r="F82" s="57">
        <v>960</v>
      </c>
      <c r="G82" s="26"/>
      <c r="H82" s="135">
        <f t="shared" si="9"/>
        <v>0</v>
      </c>
      <c r="J82" s="90"/>
    </row>
    <row r="83" spans="2:10" s="89" customFormat="1" ht="63">
      <c r="B83" s="136">
        <f>+COUNT($B$77:B82)+1</f>
        <v>5</v>
      </c>
      <c r="C83" s="58" t="s">
        <v>1207</v>
      </c>
      <c r="D83" s="59" t="s">
        <v>1209</v>
      </c>
      <c r="E83" s="57" t="s">
        <v>56</v>
      </c>
      <c r="F83" s="57">
        <v>1100</v>
      </c>
      <c r="G83" s="26"/>
      <c r="H83" s="135">
        <f t="shared" si="9"/>
        <v>0</v>
      </c>
      <c r="J83" s="90"/>
    </row>
    <row r="84" spans="2:10" s="89" customFormat="1">
      <c r="B84" s="134" t="s">
        <v>269</v>
      </c>
      <c r="C84" s="183" t="s">
        <v>328</v>
      </c>
      <c r="D84" s="183"/>
      <c r="E84" s="183"/>
      <c r="F84" s="183"/>
      <c r="G84" s="24"/>
      <c r="H84" s="135"/>
      <c r="J84" s="90"/>
    </row>
    <row r="85" spans="2:10" s="89" customFormat="1" ht="47.25">
      <c r="B85" s="136">
        <f>+COUNT($B$77:B84)+1</f>
        <v>6</v>
      </c>
      <c r="C85" s="58" t="s">
        <v>412</v>
      </c>
      <c r="D85" s="59" t="s">
        <v>1214</v>
      </c>
      <c r="E85" s="57" t="s">
        <v>25</v>
      </c>
      <c r="F85" s="57">
        <v>1.8</v>
      </c>
      <c r="G85" s="26"/>
      <c r="H85" s="135">
        <f t="shared" si="9"/>
        <v>0</v>
      </c>
      <c r="J85" s="90"/>
    </row>
    <row r="86" spans="2:10" s="89" customFormat="1" ht="47.25">
      <c r="B86" s="136">
        <f>+COUNT($B$77:B85)+1</f>
        <v>7</v>
      </c>
      <c r="C86" s="58" t="s">
        <v>414</v>
      </c>
      <c r="D86" s="59" t="s">
        <v>1215</v>
      </c>
      <c r="E86" s="57" t="s">
        <v>25</v>
      </c>
      <c r="F86" s="57">
        <v>8.1999999999999993</v>
      </c>
      <c r="G86" s="26"/>
      <c r="H86" s="135">
        <f t="shared" ref="H86:H91" si="10">+$F86*G86</f>
        <v>0</v>
      </c>
      <c r="J86" s="90"/>
    </row>
    <row r="87" spans="2:10" s="89" customFormat="1" ht="47.25">
      <c r="B87" s="136">
        <f>+COUNT($B$77:B86)+1</f>
        <v>8</v>
      </c>
      <c r="C87" s="58" t="s">
        <v>417</v>
      </c>
      <c r="D87" s="59" t="s">
        <v>1216</v>
      </c>
      <c r="E87" s="57" t="s">
        <v>25</v>
      </c>
      <c r="F87" s="57">
        <v>6.5</v>
      </c>
      <c r="G87" s="26"/>
      <c r="H87" s="135">
        <f t="shared" si="10"/>
        <v>0</v>
      </c>
      <c r="J87" s="90"/>
    </row>
    <row r="88" spans="2:10" s="89" customFormat="1" ht="31.5">
      <c r="B88" s="136">
        <f>+COUNT($B$77:B87)+1</f>
        <v>9</v>
      </c>
      <c r="C88" s="58" t="s">
        <v>1210</v>
      </c>
      <c r="D88" s="59" t="s">
        <v>1217</v>
      </c>
      <c r="E88" s="57" t="s">
        <v>25</v>
      </c>
      <c r="F88" s="57">
        <v>2.65</v>
      </c>
      <c r="G88" s="26"/>
      <c r="H88" s="135">
        <f t="shared" si="10"/>
        <v>0</v>
      </c>
    </row>
    <row r="89" spans="2:10" s="89" customFormat="1" ht="31.5">
      <c r="B89" s="136">
        <f>+COUNT($B$77:B88)+1</f>
        <v>10</v>
      </c>
      <c r="C89" s="58" t="s">
        <v>1211</v>
      </c>
      <c r="D89" s="59" t="s">
        <v>1218</v>
      </c>
      <c r="E89" s="57" t="s">
        <v>25</v>
      </c>
      <c r="F89" s="57">
        <v>2.65</v>
      </c>
      <c r="G89" s="26"/>
      <c r="H89" s="135">
        <f t="shared" si="10"/>
        <v>0</v>
      </c>
      <c r="J89" s="90"/>
    </row>
    <row r="90" spans="2:10" s="89" customFormat="1" ht="31.5">
      <c r="B90" s="136">
        <f>+COUNT($B$77:B89)+1</f>
        <v>11</v>
      </c>
      <c r="C90" s="58" t="s">
        <v>1212</v>
      </c>
      <c r="D90" s="59" t="s">
        <v>1219</v>
      </c>
      <c r="E90" s="57" t="s">
        <v>25</v>
      </c>
      <c r="F90" s="57">
        <v>2.65</v>
      </c>
      <c r="G90" s="26"/>
      <c r="H90" s="135">
        <f t="shared" si="10"/>
        <v>0</v>
      </c>
      <c r="J90" s="90"/>
    </row>
    <row r="91" spans="2:10" s="89" customFormat="1" ht="31.5">
      <c r="B91" s="136">
        <f>+COUNT($B$77:B90)+1</f>
        <v>12</v>
      </c>
      <c r="C91" s="58" t="s">
        <v>1213</v>
      </c>
      <c r="D91" s="59" t="s">
        <v>1220</v>
      </c>
      <c r="E91" s="57" t="s">
        <v>25</v>
      </c>
      <c r="F91" s="57">
        <v>2.65</v>
      </c>
      <c r="G91" s="26"/>
      <c r="H91" s="135">
        <f t="shared" si="10"/>
        <v>0</v>
      </c>
      <c r="J91" s="90"/>
    </row>
    <row r="92" spans="2:10" s="89" customFormat="1">
      <c r="B92" s="134" t="s">
        <v>1221</v>
      </c>
      <c r="C92" s="183" t="s">
        <v>1222</v>
      </c>
      <c r="D92" s="183"/>
      <c r="E92" s="183"/>
      <c r="F92" s="183"/>
      <c r="G92" s="24"/>
      <c r="H92" s="135"/>
      <c r="J92" s="90"/>
    </row>
    <row r="93" spans="2:10" s="89" customFormat="1" ht="78.75">
      <c r="B93" s="136">
        <f>+COUNT($B$77:B92)+1</f>
        <v>13</v>
      </c>
      <c r="C93" s="58" t="s">
        <v>1224</v>
      </c>
      <c r="D93" s="59" t="s">
        <v>1223</v>
      </c>
      <c r="E93" s="57" t="s">
        <v>24</v>
      </c>
      <c r="F93" s="57">
        <v>10.5</v>
      </c>
      <c r="G93" s="26"/>
      <c r="H93" s="135">
        <f t="shared" ref="H93:H98" si="11">+$F93*G93</f>
        <v>0</v>
      </c>
      <c r="J93" s="90"/>
    </row>
    <row r="94" spans="2:10" s="89" customFormat="1">
      <c r="B94" s="134" t="s">
        <v>1225</v>
      </c>
      <c r="C94" s="183" t="s">
        <v>1226</v>
      </c>
      <c r="D94" s="183"/>
      <c r="E94" s="183"/>
      <c r="F94" s="183"/>
      <c r="G94" s="24"/>
      <c r="H94" s="135"/>
      <c r="J94" s="90"/>
    </row>
    <row r="95" spans="2:10" s="89" customFormat="1" ht="78.75">
      <c r="B95" s="136">
        <f>+COUNT($B$77:B94)+1</f>
        <v>14</v>
      </c>
      <c r="C95" s="58" t="s">
        <v>1228</v>
      </c>
      <c r="D95" s="59" t="s">
        <v>1227</v>
      </c>
      <c r="E95" s="57" t="s">
        <v>23</v>
      </c>
      <c r="F95" s="57">
        <v>75</v>
      </c>
      <c r="G95" s="26"/>
      <c r="H95" s="135">
        <f t="shared" si="11"/>
        <v>0</v>
      </c>
      <c r="J95" s="90"/>
    </row>
    <row r="96" spans="2:10" s="89" customFormat="1">
      <c r="B96" s="134" t="s">
        <v>678</v>
      </c>
      <c r="C96" s="183" t="s">
        <v>1229</v>
      </c>
      <c r="D96" s="183"/>
      <c r="E96" s="183"/>
      <c r="F96" s="183"/>
      <c r="G96" s="24"/>
      <c r="H96" s="135"/>
      <c r="J96" s="90"/>
    </row>
    <row r="97" spans="2:10" s="89" customFormat="1" ht="78.75">
      <c r="B97" s="136">
        <f>+COUNT($B$77:B96)+1</f>
        <v>15</v>
      </c>
      <c r="C97" s="58" t="s">
        <v>1230</v>
      </c>
      <c r="D97" s="59" t="s">
        <v>1232</v>
      </c>
      <c r="E97" s="57" t="s">
        <v>54</v>
      </c>
      <c r="F97" s="57">
        <v>16</v>
      </c>
      <c r="G97" s="26"/>
      <c r="H97" s="135">
        <f t="shared" si="11"/>
        <v>0</v>
      </c>
      <c r="J97" s="90"/>
    </row>
    <row r="98" spans="2:10" s="89" customFormat="1" ht="78.75">
      <c r="B98" s="136">
        <f>+COUNT($B$77:B97)+1</f>
        <v>16</v>
      </c>
      <c r="C98" s="58" t="s">
        <v>1231</v>
      </c>
      <c r="D98" s="59" t="s">
        <v>1233</v>
      </c>
      <c r="E98" s="57" t="s">
        <v>54</v>
      </c>
      <c r="F98" s="57">
        <v>12</v>
      </c>
      <c r="G98" s="26"/>
      <c r="H98" s="135">
        <f t="shared" si="11"/>
        <v>0</v>
      </c>
      <c r="J98" s="90"/>
    </row>
    <row r="99" spans="2:10" s="89" customFormat="1" ht="15.75" customHeight="1">
      <c r="B99" s="141"/>
      <c r="C99" s="142"/>
      <c r="D99" s="143"/>
      <c r="E99" s="144"/>
      <c r="F99" s="145"/>
      <c r="G99" s="64"/>
      <c r="H99" s="146"/>
    </row>
    <row r="100" spans="2:10" s="89" customFormat="1" ht="16.5" thickBot="1">
      <c r="B100" s="147"/>
      <c r="C100" s="148"/>
      <c r="D100" s="148"/>
      <c r="E100" s="149"/>
      <c r="F100" s="149"/>
      <c r="G100" s="25" t="str">
        <f>C76&amp;" SKUPAJ:"</f>
        <v>GRADBENA DELA SKUPAJ:</v>
      </c>
      <c r="H100" s="150">
        <f>SUM(H$78:H$98)</f>
        <v>0</v>
      </c>
    </row>
    <row r="102" spans="2:10" s="89" customFormat="1">
      <c r="B102" s="130" t="s">
        <v>69</v>
      </c>
      <c r="C102" s="182" t="s">
        <v>8</v>
      </c>
      <c r="D102" s="182"/>
      <c r="E102" s="131"/>
      <c r="F102" s="132"/>
      <c r="G102" s="23"/>
      <c r="H102" s="133"/>
      <c r="J102" s="90"/>
    </row>
    <row r="103" spans="2:10" s="89" customFormat="1" ht="15.75" customHeight="1">
      <c r="B103" s="134" t="s">
        <v>96</v>
      </c>
      <c r="C103" s="183" t="s">
        <v>310</v>
      </c>
      <c r="D103" s="183"/>
      <c r="E103" s="183"/>
      <c r="F103" s="183"/>
      <c r="G103" s="24"/>
      <c r="H103" s="135"/>
    </row>
    <row r="104" spans="2:10" s="89" customFormat="1">
      <c r="B104" s="136">
        <f>+COUNT($B$103:B103)+1</f>
        <v>1</v>
      </c>
      <c r="C104" s="58" t="s">
        <v>62</v>
      </c>
      <c r="D104" s="59" t="s">
        <v>70</v>
      </c>
      <c r="E104" s="57" t="s">
        <v>71</v>
      </c>
      <c r="F104" s="57">
        <v>42</v>
      </c>
      <c r="G104" s="26"/>
      <c r="H104" s="135">
        <f t="shared" ref="H104" si="12">+$F104*G104</f>
        <v>0</v>
      </c>
      <c r="J104" s="90"/>
    </row>
    <row r="105" spans="2:10" s="89" customFormat="1" ht="15.75" customHeight="1">
      <c r="B105" s="136">
        <f>+COUNT($B$103:B104)+1</f>
        <v>2</v>
      </c>
      <c r="C105" s="58" t="s">
        <v>116</v>
      </c>
      <c r="D105" s="59" t="s">
        <v>99</v>
      </c>
      <c r="E105" s="57" t="s">
        <v>71</v>
      </c>
      <c r="F105" s="57">
        <v>15</v>
      </c>
      <c r="G105" s="26"/>
      <c r="H105" s="135">
        <f t="shared" ref="H105:H106" si="13">+$F105*G105</f>
        <v>0</v>
      </c>
    </row>
    <row r="106" spans="2:10" s="89" customFormat="1" ht="31.5">
      <c r="B106" s="136">
        <f>+COUNT($B$103:B105)+1</f>
        <v>3</v>
      </c>
      <c r="C106" s="58" t="s">
        <v>117</v>
      </c>
      <c r="D106" s="59" t="s">
        <v>72</v>
      </c>
      <c r="E106" s="57" t="s">
        <v>23</v>
      </c>
      <c r="F106" s="57">
        <v>1</v>
      </c>
      <c r="G106" s="26"/>
      <c r="H106" s="135">
        <f t="shared" si="13"/>
        <v>0</v>
      </c>
      <c r="J106" s="90"/>
    </row>
    <row r="107" spans="2:10" s="89" customFormat="1" ht="15.75" customHeight="1">
      <c r="B107" s="141"/>
      <c r="C107" s="142"/>
      <c r="D107" s="143"/>
      <c r="E107" s="144"/>
      <c r="F107" s="145"/>
      <c r="G107" s="64"/>
      <c r="H107" s="146"/>
    </row>
    <row r="108" spans="2:10" s="89" customFormat="1" ht="16.5" thickBot="1">
      <c r="B108" s="147"/>
      <c r="C108" s="148"/>
      <c r="D108" s="148"/>
      <c r="E108" s="149"/>
      <c r="F108" s="149"/>
      <c r="G108" s="25" t="str">
        <f>C102&amp;" SKUPAJ:"</f>
        <v>TUJE STORITVE SKUPAJ:</v>
      </c>
      <c r="H108" s="150">
        <f>SUM(H$104:H$106)</f>
        <v>0</v>
      </c>
    </row>
  </sheetData>
  <sheetProtection algorithmName="SHA-512" hashValue="8BcXidMFkUqOwFShb81GW4MZzXuSPn+Mg9uZyqRQfAEljxfGgcQ2q+CNKzeJj5nDWx93rmxuRYZpwihERR0sig==" saltValue="wByFC6udAh93T/PWIg2QAQ==" spinCount="100000" sheet="1" objects="1" scenarios="1"/>
  <mergeCells count="26">
    <mergeCell ref="C22:D22"/>
    <mergeCell ref="C23:F23"/>
    <mergeCell ref="C35:D35"/>
    <mergeCell ref="C81:F81"/>
    <mergeCell ref="C58:D58"/>
    <mergeCell ref="C59:F59"/>
    <mergeCell ref="C36:F36"/>
    <mergeCell ref="C45:F45"/>
    <mergeCell ref="C50:F50"/>
    <mergeCell ref="C61:F61"/>
    <mergeCell ref="C64:F64"/>
    <mergeCell ref="C71:F71"/>
    <mergeCell ref="C24:F24"/>
    <mergeCell ref="C42:F42"/>
    <mergeCell ref="C47:F47"/>
    <mergeCell ref="C49:F49"/>
    <mergeCell ref="C63:F63"/>
    <mergeCell ref="C103:F103"/>
    <mergeCell ref="C102:D102"/>
    <mergeCell ref="C76:D76"/>
    <mergeCell ref="C77:F77"/>
    <mergeCell ref="C92:F92"/>
    <mergeCell ref="C94:F94"/>
    <mergeCell ref="C96:F96"/>
    <mergeCell ref="C84:F84"/>
    <mergeCell ref="C66:F66"/>
  </mergeCells>
  <pageMargins left="0.70866141732283472" right="0.70866141732283472" top="0.74803149606299213" bottom="0.74803149606299213" header="0.31496062992125984" footer="0.31496062992125984"/>
  <pageSetup paperSize="9" scale="68" orientation="portrait" r:id="rId1"/>
  <headerFooter>
    <oddHeader>&amp;C&amp;"-,Ležeče"Rekonstrukcija ceste R1-212/1119 Bloška Polica - Sodražica
od km 13,540 do km 15,352 skozi Žimarice&amp;R&amp;"-,Ležeče"RAZPIS 2020</oddHeader>
    <oddFooter>Stran &amp;P od &amp;N</oddFooter>
  </headerFooter>
  <rowBreaks count="2" manualBreakCount="2">
    <brk id="46" min="1" max="7" man="1"/>
    <brk id="80" min="1" max="7" man="1"/>
  </rowBreaks>
  <colBreaks count="1" manualBreakCount="1">
    <brk id="8"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9627C-4543-474B-8D36-D634AC313123}">
  <sheetPr>
    <tabColor rgb="FFFF0000"/>
  </sheetPr>
  <dimension ref="B1:K91"/>
  <sheetViews>
    <sheetView view="pageBreakPreview" zoomScaleNormal="100" zoomScaleSheetLayoutView="100" workbookViewId="0">
      <selection activeCell="E9" sqref="E9"/>
    </sheetView>
  </sheetViews>
  <sheetFormatPr defaultColWidth="9.140625" defaultRowHeight="15.75"/>
  <cols>
    <col min="1" max="1" width="9.140625" style="90"/>
    <col min="2" max="3" width="10.7109375" style="92" customWidth="1"/>
    <col min="4" max="4" width="47.7109375" style="86" customWidth="1"/>
    <col min="5" max="5" width="14.7109375" style="87" customWidth="1"/>
    <col min="6" max="6" width="12.7109375" style="87" customWidth="1"/>
    <col min="7" max="7" width="15.7109375" style="18" customWidth="1"/>
    <col min="8" max="8" width="15.7109375" style="88" customWidth="1"/>
    <col min="9" max="9" width="11.5703125" style="89" bestFit="1" customWidth="1"/>
    <col min="10" max="10" width="10.140625" style="90" bestFit="1" customWidth="1"/>
    <col min="11" max="16384" width="9.140625" style="90"/>
  </cols>
  <sheetData>
    <row r="1" spans="2:10">
      <c r="B1" s="84" t="s">
        <v>58</v>
      </c>
      <c r="C1" s="85" t="str">
        <f ca="1">MID(CELL("filename",A1),FIND("]",CELL("filename",A1))+1,255)</f>
        <v>KOLESARSKA</v>
      </c>
    </row>
    <row r="3" spans="2:10">
      <c r="B3" s="91" t="s">
        <v>14</v>
      </c>
    </row>
    <row r="4" spans="2:10">
      <c r="B4" s="93" t="str">
        <f ca="1">"REKAPITULACIJA "&amp;C1</f>
        <v>REKAPITULACIJA KOLESARSKA</v>
      </c>
      <c r="C4" s="94"/>
      <c r="D4" s="94"/>
      <c r="E4" s="95"/>
      <c r="F4" s="95"/>
      <c r="G4" s="19"/>
      <c r="H4" s="57"/>
      <c r="I4" s="96"/>
    </row>
    <row r="5" spans="2:10">
      <c r="B5" s="97"/>
      <c r="C5" s="98"/>
      <c r="D5" s="99"/>
      <c r="H5" s="100"/>
      <c r="I5" s="101"/>
      <c r="J5" s="102"/>
    </row>
    <row r="6" spans="2:10">
      <c r="B6" s="103" t="s">
        <v>47</v>
      </c>
      <c r="D6" s="104" t="str">
        <f>VLOOKUP(B6,$B$18:$H$9849,2,FALSE)</f>
        <v>PREDDELA</v>
      </c>
      <c r="E6" s="105"/>
      <c r="F6" s="88"/>
      <c r="H6" s="106">
        <f>VLOOKUP($D6&amp;" SKUPAJ:",$G$18:H$9849,2,FALSE)</f>
        <v>0</v>
      </c>
      <c r="I6" s="107"/>
      <c r="J6" s="108"/>
    </row>
    <row r="7" spans="2:10">
      <c r="B7" s="103"/>
      <c r="D7" s="104"/>
      <c r="E7" s="105"/>
      <c r="F7" s="88"/>
      <c r="H7" s="106"/>
      <c r="I7" s="109"/>
      <c r="J7" s="110"/>
    </row>
    <row r="8" spans="2:10">
      <c r="B8" s="103" t="s">
        <v>48</v>
      </c>
      <c r="D8" s="104" t="str">
        <f>VLOOKUP(B8,$B$18:$H$9849,2,FALSE)</f>
        <v>ZEMELJSKA DELA IN TEMELJENJE</v>
      </c>
      <c r="E8" s="105"/>
      <c r="F8" s="88"/>
      <c r="H8" s="106">
        <f>VLOOKUP($D8&amp;" SKUPAJ:",$G$18:H$9849,2,FALSE)</f>
        <v>0</v>
      </c>
      <c r="I8" s="111"/>
      <c r="J8" s="112"/>
    </row>
    <row r="9" spans="2:10">
      <c r="B9" s="103"/>
      <c r="D9" s="104"/>
      <c r="E9" s="105"/>
      <c r="F9" s="88"/>
      <c r="H9" s="106"/>
      <c r="I9" s="96"/>
    </row>
    <row r="10" spans="2:10">
      <c r="B10" s="103" t="s">
        <v>45</v>
      </c>
      <c r="D10" s="104" t="str">
        <f>VLOOKUP(B10,$B$18:$H$9849,2,FALSE)</f>
        <v>VOZIŠČE KONSTRUKCIJE</v>
      </c>
      <c r="E10" s="105"/>
      <c r="F10" s="88"/>
      <c r="H10" s="106">
        <f>VLOOKUP($D10&amp;" SKUPAJ:",$G$18:H$9849,2,FALSE)</f>
        <v>0</v>
      </c>
    </row>
    <row r="11" spans="2:10">
      <c r="B11" s="103"/>
      <c r="D11" s="104"/>
      <c r="E11" s="105"/>
      <c r="F11" s="88"/>
      <c r="H11" s="106"/>
      <c r="I11" s="96"/>
    </row>
    <row r="12" spans="2:10">
      <c r="B12" s="103" t="s">
        <v>68</v>
      </c>
      <c r="D12" s="104" t="str">
        <f>VLOOKUP(B12,$B$18:$H$9849,2,FALSE)</f>
        <v>OPREMA CEST</v>
      </c>
      <c r="E12" s="105"/>
      <c r="F12" s="88"/>
      <c r="H12" s="106">
        <f>VLOOKUP($D12&amp;" SKUPAJ:",$G$18:H$9849,2,FALSE)</f>
        <v>0</v>
      </c>
    </row>
    <row r="13" spans="2:10">
      <c r="B13" s="103"/>
      <c r="D13" s="104"/>
      <c r="E13" s="105"/>
      <c r="F13" s="88"/>
      <c r="H13" s="106"/>
    </row>
    <row r="14" spans="2:10">
      <c r="B14" s="103" t="s">
        <v>69</v>
      </c>
      <c r="D14" s="104" t="str">
        <f>VLOOKUP(B14,$B$18:$H$9849,2,FALSE)</f>
        <v>TUJE STORITVE</v>
      </c>
      <c r="E14" s="105"/>
      <c r="F14" s="88"/>
      <c r="H14" s="106">
        <f>VLOOKUP($D14&amp;" SKUPAJ:",$G$18:H$9849,2,FALSE)</f>
        <v>0</v>
      </c>
      <c r="I14" s="111"/>
      <c r="J14" s="112"/>
    </row>
    <row r="15" spans="2:10" s="89" customFormat="1" ht="16.5" thickBot="1">
      <c r="B15" s="113"/>
      <c r="C15" s="114"/>
      <c r="D15" s="115"/>
      <c r="E15" s="116"/>
      <c r="F15" s="117"/>
      <c r="G15" s="20"/>
      <c r="H15" s="118"/>
    </row>
    <row r="16" spans="2:10" s="89" customFormat="1" ht="16.5" thickTop="1">
      <c r="B16" s="119"/>
      <c r="C16" s="120"/>
      <c r="D16" s="121"/>
      <c r="E16" s="122"/>
      <c r="F16" s="123"/>
      <c r="G16" s="21" t="str">
        <f ca="1">"SKUPAJ "&amp;C1&amp;" (BREZ DDV):"</f>
        <v>SKUPAJ KOLESARSKA (BREZ DDV):</v>
      </c>
      <c r="H16" s="124">
        <f>ROUND(SUM(H6:H14),2)</f>
        <v>0</v>
      </c>
    </row>
    <row r="18" spans="2:11" s="89" customFormat="1" ht="16.5" thickBot="1">
      <c r="B18" s="125" t="s">
        <v>0</v>
      </c>
      <c r="C18" s="126" t="s">
        <v>1</v>
      </c>
      <c r="D18" s="127" t="s">
        <v>2</v>
      </c>
      <c r="E18" s="128" t="s">
        <v>3</v>
      </c>
      <c r="F18" s="128" t="s">
        <v>4</v>
      </c>
      <c r="G18" s="22" t="s">
        <v>5</v>
      </c>
      <c r="H18" s="128" t="s">
        <v>6</v>
      </c>
    </row>
    <row r="20" spans="2:11">
      <c r="B20" s="129"/>
      <c r="C20" s="129"/>
      <c r="D20" s="129"/>
      <c r="E20" s="129"/>
      <c r="F20" s="129"/>
      <c r="G20" s="78"/>
      <c r="H20" s="129"/>
    </row>
    <row r="22" spans="2:11" s="89" customFormat="1">
      <c r="B22" s="130" t="s">
        <v>47</v>
      </c>
      <c r="C22" s="182" t="s">
        <v>97</v>
      </c>
      <c r="D22" s="182"/>
      <c r="E22" s="131"/>
      <c r="F22" s="132"/>
      <c r="G22" s="23"/>
      <c r="H22" s="133"/>
    </row>
    <row r="23" spans="2:11" s="89" customFormat="1" ht="15.75" customHeight="1">
      <c r="B23" s="134" t="s">
        <v>67</v>
      </c>
      <c r="C23" s="183" t="s">
        <v>129</v>
      </c>
      <c r="D23" s="183"/>
      <c r="E23" s="183"/>
      <c r="F23" s="183"/>
      <c r="G23" s="24"/>
      <c r="H23" s="135"/>
    </row>
    <row r="24" spans="2:11" s="89" customFormat="1" ht="51.75" customHeight="1">
      <c r="B24" s="134"/>
      <c r="C24" s="184" t="s">
        <v>1044</v>
      </c>
      <c r="D24" s="184"/>
      <c r="E24" s="184"/>
      <c r="F24" s="184"/>
      <c r="G24" s="24"/>
      <c r="H24" s="135"/>
      <c r="K24" s="87"/>
    </row>
    <row r="25" spans="2:11" s="89" customFormat="1" ht="31.5">
      <c r="B25" s="136">
        <f>+COUNT($B$23:B24)+1</f>
        <v>1</v>
      </c>
      <c r="C25" s="58" t="s">
        <v>603</v>
      </c>
      <c r="D25" s="59" t="s">
        <v>685</v>
      </c>
      <c r="E25" s="57" t="s">
        <v>23</v>
      </c>
      <c r="F25" s="57">
        <v>6</v>
      </c>
      <c r="G25" s="26"/>
      <c r="H25" s="135">
        <f t="shared" ref="H25" si="0">+$F25*G25</f>
        <v>0</v>
      </c>
      <c r="K25" s="87"/>
    </row>
    <row r="26" spans="2:11" s="89" customFormat="1" ht="15.75" customHeight="1">
      <c r="B26" s="141"/>
      <c r="C26" s="142"/>
      <c r="D26" s="143"/>
      <c r="E26" s="144"/>
      <c r="F26" s="145"/>
      <c r="G26" s="64"/>
      <c r="H26" s="146"/>
    </row>
    <row r="27" spans="2:11" s="89" customFormat="1">
      <c r="B27" s="147"/>
      <c r="C27" s="148"/>
      <c r="D27" s="148"/>
      <c r="E27" s="149"/>
      <c r="F27" s="149"/>
      <c r="G27" s="25" t="str">
        <f>C22&amp;" SKUPAJ:"</f>
        <v>PREDDELA SKUPAJ:</v>
      </c>
      <c r="H27" s="150">
        <f>SUM(H$24:H$25)</f>
        <v>0</v>
      </c>
    </row>
    <row r="28" spans="2:11" s="89" customFormat="1">
      <c r="B28" s="141"/>
      <c r="C28" s="142"/>
      <c r="D28" s="143"/>
      <c r="E28" s="144"/>
      <c r="F28" s="145"/>
      <c r="G28" s="64"/>
      <c r="H28" s="146"/>
    </row>
    <row r="29" spans="2:11" s="89" customFormat="1">
      <c r="B29" s="130" t="s">
        <v>48</v>
      </c>
      <c r="C29" s="182" t="s">
        <v>168</v>
      </c>
      <c r="D29" s="182"/>
      <c r="E29" s="131"/>
      <c r="F29" s="132"/>
      <c r="G29" s="23"/>
      <c r="H29" s="133"/>
    </row>
    <row r="30" spans="2:11" s="89" customFormat="1">
      <c r="B30" s="134" t="s">
        <v>74</v>
      </c>
      <c r="C30" s="183" t="s">
        <v>121</v>
      </c>
      <c r="D30" s="183"/>
      <c r="E30" s="183"/>
      <c r="F30" s="183"/>
      <c r="G30" s="24"/>
      <c r="H30" s="135"/>
    </row>
    <row r="31" spans="2:11" s="89" customFormat="1" ht="31.5">
      <c r="B31" s="136">
        <f>+COUNT($B$30:B30)+1</f>
        <v>1</v>
      </c>
      <c r="C31" s="58" t="s">
        <v>169</v>
      </c>
      <c r="D31" s="59" t="s">
        <v>835</v>
      </c>
      <c r="E31" s="57" t="s">
        <v>25</v>
      </c>
      <c r="F31" s="57">
        <v>120</v>
      </c>
      <c r="G31" s="26"/>
      <c r="H31" s="135">
        <f t="shared" ref="H31:H37" si="1">+$F31*G31</f>
        <v>0</v>
      </c>
    </row>
    <row r="32" spans="2:11" s="89" customFormat="1" ht="31.5">
      <c r="B32" s="136">
        <f>+COUNT($B$30:B31)+1</f>
        <v>2</v>
      </c>
      <c r="C32" s="58" t="s">
        <v>170</v>
      </c>
      <c r="D32" s="59" t="s">
        <v>711</v>
      </c>
      <c r="E32" s="57" t="s">
        <v>25</v>
      </c>
      <c r="F32" s="57">
        <v>180</v>
      </c>
      <c r="G32" s="26"/>
      <c r="H32" s="135">
        <f t="shared" si="1"/>
        <v>0</v>
      </c>
    </row>
    <row r="33" spans="2:10" s="89" customFormat="1" ht="31.5">
      <c r="B33" s="136">
        <f>+COUNT($B$30:B32)+1</f>
        <v>3</v>
      </c>
      <c r="C33" s="58" t="s">
        <v>1185</v>
      </c>
      <c r="D33" s="59" t="s">
        <v>712</v>
      </c>
      <c r="E33" s="57" t="s">
        <v>25</v>
      </c>
      <c r="F33" s="57">
        <v>12</v>
      </c>
      <c r="G33" s="26"/>
      <c r="H33" s="135">
        <f t="shared" si="1"/>
        <v>0</v>
      </c>
    </row>
    <row r="34" spans="2:10" s="89" customFormat="1" ht="31.5">
      <c r="B34" s="136">
        <f>+COUNT($B$30:B33)+1</f>
        <v>4</v>
      </c>
      <c r="C34" s="58" t="s">
        <v>172</v>
      </c>
      <c r="D34" s="59" t="s">
        <v>713</v>
      </c>
      <c r="E34" s="57" t="s">
        <v>25</v>
      </c>
      <c r="F34" s="57">
        <v>72</v>
      </c>
      <c r="G34" s="26"/>
      <c r="H34" s="135">
        <f t="shared" si="1"/>
        <v>0</v>
      </c>
    </row>
    <row r="35" spans="2:10" s="89" customFormat="1" ht="31.5">
      <c r="B35" s="136">
        <f>+COUNT($B$30:B34)+1</f>
        <v>5</v>
      </c>
      <c r="C35" s="58" t="s">
        <v>613</v>
      </c>
      <c r="D35" s="59" t="s">
        <v>714</v>
      </c>
      <c r="E35" s="57" t="s">
        <v>25</v>
      </c>
      <c r="F35" s="57">
        <v>15</v>
      </c>
      <c r="G35" s="26"/>
      <c r="H35" s="135">
        <f t="shared" si="1"/>
        <v>0</v>
      </c>
    </row>
    <row r="36" spans="2:10" s="89" customFormat="1">
      <c r="B36" s="134" t="s">
        <v>75</v>
      </c>
      <c r="C36" s="183" t="s">
        <v>130</v>
      </c>
      <c r="D36" s="183"/>
      <c r="E36" s="183"/>
      <c r="F36" s="183"/>
      <c r="G36" s="24"/>
      <c r="H36" s="135"/>
    </row>
    <row r="37" spans="2:10" s="89" customFormat="1" ht="31.5">
      <c r="B37" s="136">
        <f>+COUNT($B$30:B36)+1</f>
        <v>6</v>
      </c>
      <c r="C37" s="58" t="s">
        <v>181</v>
      </c>
      <c r="D37" s="59" t="s">
        <v>720</v>
      </c>
      <c r="E37" s="57" t="s">
        <v>24</v>
      </c>
      <c r="F37" s="57">
        <v>600</v>
      </c>
      <c r="G37" s="26"/>
      <c r="H37" s="135">
        <f t="shared" si="1"/>
        <v>0</v>
      </c>
    </row>
    <row r="38" spans="2:10" s="89" customFormat="1" ht="31.5">
      <c r="B38" s="136">
        <f>+COUNT($B$30:B37)+1</f>
        <v>7</v>
      </c>
      <c r="C38" s="58" t="s">
        <v>182</v>
      </c>
      <c r="D38" s="59" t="s">
        <v>721</v>
      </c>
      <c r="E38" s="57" t="s">
        <v>24</v>
      </c>
      <c r="F38" s="57">
        <v>200</v>
      </c>
      <c r="G38" s="26"/>
      <c r="H38" s="135">
        <f t="shared" ref="H38:H40" si="2">+$F38*G38</f>
        <v>0</v>
      </c>
    </row>
    <row r="39" spans="2:10" s="89" customFormat="1">
      <c r="B39" s="134" t="s">
        <v>103</v>
      </c>
      <c r="C39" s="183" t="s">
        <v>131</v>
      </c>
      <c r="D39" s="183"/>
      <c r="E39" s="183"/>
      <c r="F39" s="183"/>
      <c r="G39" s="24"/>
      <c r="H39" s="135"/>
    </row>
    <row r="40" spans="2:10" s="89" customFormat="1" ht="31.5">
      <c r="B40" s="136">
        <f>+COUNT($B$30:B39)+1</f>
        <v>8</v>
      </c>
      <c r="C40" s="58" t="s">
        <v>615</v>
      </c>
      <c r="D40" s="59" t="s">
        <v>1056</v>
      </c>
      <c r="E40" s="57" t="s">
        <v>24</v>
      </c>
      <c r="F40" s="57">
        <v>800</v>
      </c>
      <c r="G40" s="26"/>
      <c r="H40" s="135">
        <f t="shared" si="2"/>
        <v>0</v>
      </c>
    </row>
    <row r="41" spans="2:10" s="89" customFormat="1" ht="15.75" customHeight="1">
      <c r="B41" s="134" t="s">
        <v>76</v>
      </c>
      <c r="C41" s="183" t="s">
        <v>184</v>
      </c>
      <c r="D41" s="183"/>
      <c r="E41" s="183"/>
      <c r="F41" s="183"/>
      <c r="G41" s="24"/>
      <c r="H41" s="135"/>
    </row>
    <row r="42" spans="2:10" s="89" customFormat="1" ht="31.5">
      <c r="B42" s="136">
        <f>+COUNT($B$30:B41)+1</f>
        <v>9</v>
      </c>
      <c r="C42" s="58" t="s">
        <v>185</v>
      </c>
      <c r="D42" s="59" t="s">
        <v>1188</v>
      </c>
      <c r="E42" s="57" t="s">
        <v>25</v>
      </c>
      <c r="F42" s="57">
        <v>420</v>
      </c>
      <c r="G42" s="26"/>
      <c r="H42" s="135">
        <f t="shared" ref="H42" si="3">+$F42*G42</f>
        <v>0</v>
      </c>
    </row>
    <row r="43" spans="2:10" s="89" customFormat="1" ht="15.75" customHeight="1">
      <c r="B43" s="134" t="s">
        <v>78</v>
      </c>
      <c r="C43" s="183" t="s">
        <v>122</v>
      </c>
      <c r="D43" s="183"/>
      <c r="E43" s="183"/>
      <c r="F43" s="183"/>
      <c r="G43" s="24"/>
      <c r="H43" s="135"/>
    </row>
    <row r="44" spans="2:10" s="89" customFormat="1" ht="50.25" customHeight="1">
      <c r="B44" s="134"/>
      <c r="C44" s="184" t="s">
        <v>1044</v>
      </c>
      <c r="D44" s="184"/>
      <c r="E44" s="184"/>
      <c r="F44" s="184"/>
      <c r="G44" s="24"/>
      <c r="H44" s="135"/>
    </row>
    <row r="45" spans="2:10" s="89" customFormat="1" ht="31.5">
      <c r="B45" s="136">
        <f>+COUNT($B$30:B44)+1</f>
        <v>10</v>
      </c>
      <c r="C45" s="58" t="s">
        <v>1189</v>
      </c>
      <c r="D45" s="59" t="s">
        <v>1375</v>
      </c>
      <c r="E45" s="57" t="s">
        <v>25</v>
      </c>
      <c r="F45" s="57">
        <v>120</v>
      </c>
      <c r="G45" s="26"/>
      <c r="H45" s="135">
        <f t="shared" ref="H45:H48" si="4">+$F45*G45</f>
        <v>0</v>
      </c>
      <c r="J45" s="90"/>
    </row>
    <row r="46" spans="2:10" s="89" customFormat="1" ht="31.5">
      <c r="B46" s="136">
        <f>+COUNT($B$30:B45)+1</f>
        <v>11</v>
      </c>
      <c r="C46" s="58" t="s">
        <v>620</v>
      </c>
      <c r="D46" s="59" t="s">
        <v>1379</v>
      </c>
      <c r="E46" s="57" t="s">
        <v>25</v>
      </c>
      <c r="F46" s="57">
        <v>180</v>
      </c>
      <c r="G46" s="26"/>
      <c r="H46" s="135">
        <f t="shared" si="4"/>
        <v>0</v>
      </c>
      <c r="J46" s="90"/>
    </row>
    <row r="47" spans="2:10" s="89" customFormat="1" ht="31.5">
      <c r="B47" s="136">
        <f>+COUNT($B$30:B46)+1</f>
        <v>12</v>
      </c>
      <c r="C47" s="58" t="s">
        <v>621</v>
      </c>
      <c r="D47" s="59" t="s">
        <v>1377</v>
      </c>
      <c r="E47" s="57" t="s">
        <v>25</v>
      </c>
      <c r="F47" s="57">
        <v>12</v>
      </c>
      <c r="G47" s="26"/>
      <c r="H47" s="135">
        <f t="shared" si="4"/>
        <v>0</v>
      </c>
      <c r="J47" s="90"/>
    </row>
    <row r="48" spans="2:10" s="89" customFormat="1" ht="30.75" customHeight="1">
      <c r="B48" s="136">
        <f>+COUNT($B$30:B47)+1</f>
        <v>13</v>
      </c>
      <c r="C48" s="58" t="s">
        <v>619</v>
      </c>
      <c r="D48" s="59" t="s">
        <v>1378</v>
      </c>
      <c r="E48" s="57" t="s">
        <v>25</v>
      </c>
      <c r="F48" s="57">
        <v>15</v>
      </c>
      <c r="G48" s="26"/>
      <c r="H48" s="135">
        <f t="shared" si="4"/>
        <v>0</v>
      </c>
      <c r="J48" s="90"/>
    </row>
    <row r="49" spans="2:10" s="89" customFormat="1" ht="15.75" customHeight="1">
      <c r="B49" s="141"/>
      <c r="C49" s="142"/>
      <c r="D49" s="143"/>
      <c r="E49" s="144"/>
      <c r="F49" s="145"/>
      <c r="G49" s="64"/>
      <c r="H49" s="146"/>
    </row>
    <row r="50" spans="2:10" s="89" customFormat="1" ht="16.5" thickBot="1">
      <c r="B50" s="147"/>
      <c r="C50" s="148"/>
      <c r="D50" s="148"/>
      <c r="E50" s="149"/>
      <c r="F50" s="149"/>
      <c r="G50" s="25" t="str">
        <f>C29&amp;" SKUPAJ:"</f>
        <v>ZEMELJSKA DELA IN TEMELJENJE SKUPAJ:</v>
      </c>
      <c r="H50" s="150">
        <f>SUM(H$31:H$48)</f>
        <v>0</v>
      </c>
    </row>
    <row r="51" spans="2:10" s="89" customFormat="1">
      <c r="B51" s="152"/>
      <c r="C51" s="142"/>
      <c r="D51" s="153"/>
      <c r="E51" s="154"/>
      <c r="F51" s="145"/>
      <c r="G51" s="64"/>
      <c r="H51" s="146"/>
      <c r="J51" s="90"/>
    </row>
    <row r="52" spans="2:10" s="89" customFormat="1">
      <c r="B52" s="130" t="s">
        <v>45</v>
      </c>
      <c r="C52" s="182" t="s">
        <v>79</v>
      </c>
      <c r="D52" s="182"/>
      <c r="E52" s="131"/>
      <c r="F52" s="132"/>
      <c r="G52" s="23"/>
      <c r="H52" s="133"/>
      <c r="J52" s="90"/>
    </row>
    <row r="53" spans="2:10" s="89" customFormat="1">
      <c r="B53" s="134" t="s">
        <v>80</v>
      </c>
      <c r="C53" s="183" t="s">
        <v>84</v>
      </c>
      <c r="D53" s="183"/>
      <c r="E53" s="183"/>
      <c r="F53" s="183"/>
      <c r="G53" s="24"/>
      <c r="H53" s="135"/>
    </row>
    <row r="54" spans="2:10" s="89" customFormat="1">
      <c r="B54" s="134" t="s">
        <v>81</v>
      </c>
      <c r="C54" s="183" t="s">
        <v>195</v>
      </c>
      <c r="D54" s="183"/>
      <c r="E54" s="183"/>
      <c r="F54" s="183"/>
      <c r="G54" s="24"/>
      <c r="H54" s="135"/>
    </row>
    <row r="55" spans="2:10" s="89" customFormat="1" ht="47.25">
      <c r="B55" s="136">
        <f>+COUNT($B$54:B54)+1</f>
        <v>1</v>
      </c>
      <c r="C55" s="58" t="s">
        <v>1190</v>
      </c>
      <c r="D55" s="59" t="s">
        <v>1191</v>
      </c>
      <c r="E55" s="57" t="s">
        <v>25</v>
      </c>
      <c r="F55" s="57">
        <v>150</v>
      </c>
      <c r="G55" s="26"/>
      <c r="H55" s="135">
        <f>+$F55*G55</f>
        <v>0</v>
      </c>
      <c r="J55" s="90"/>
    </row>
    <row r="56" spans="2:10" s="89" customFormat="1" ht="15.75" customHeight="1">
      <c r="B56" s="134" t="s">
        <v>80</v>
      </c>
      <c r="C56" s="183" t="s">
        <v>84</v>
      </c>
      <c r="D56" s="183"/>
      <c r="E56" s="183"/>
      <c r="F56" s="183"/>
      <c r="G56" s="24"/>
      <c r="H56" s="135"/>
    </row>
    <row r="57" spans="2:10" s="89" customFormat="1" ht="31.5">
      <c r="B57" s="136">
        <f>+COUNT($B$54:B56)+1</f>
        <v>2</v>
      </c>
      <c r="C57" s="137" t="s">
        <v>1192</v>
      </c>
      <c r="D57" s="138" t="s">
        <v>1234</v>
      </c>
      <c r="E57" s="139" t="s">
        <v>24</v>
      </c>
      <c r="F57" s="139">
        <v>18</v>
      </c>
      <c r="G57" s="26"/>
      <c r="H57" s="135">
        <f>+$F57*G57</f>
        <v>0</v>
      </c>
      <c r="J57" s="90"/>
    </row>
    <row r="58" spans="2:10" s="89" customFormat="1" ht="47.25">
      <c r="B58" s="136">
        <f>+COUNT($B$54:B57)+1</f>
        <v>3</v>
      </c>
      <c r="C58" s="137" t="s">
        <v>1192</v>
      </c>
      <c r="D58" s="138" t="s">
        <v>1235</v>
      </c>
      <c r="E58" s="139" t="s">
        <v>24</v>
      </c>
      <c r="F58" s="139">
        <v>622</v>
      </c>
      <c r="G58" s="26"/>
      <c r="H58" s="135">
        <f>+$F58*G58</f>
        <v>0</v>
      </c>
      <c r="J58" s="90"/>
    </row>
    <row r="59" spans="2:10" s="89" customFormat="1">
      <c r="B59" s="134" t="s">
        <v>83</v>
      </c>
      <c r="C59" s="183" t="s">
        <v>1128</v>
      </c>
      <c r="D59" s="183"/>
      <c r="E59" s="183"/>
      <c r="F59" s="183"/>
      <c r="G59" s="24"/>
      <c r="H59" s="135"/>
    </row>
    <row r="60" spans="2:10" s="89" customFormat="1">
      <c r="B60" s="134" t="s">
        <v>85</v>
      </c>
      <c r="C60" s="183" t="s">
        <v>200</v>
      </c>
      <c r="D60" s="183"/>
      <c r="E60" s="183"/>
      <c r="F60" s="183"/>
      <c r="G60" s="24"/>
      <c r="H60" s="135"/>
    </row>
    <row r="61" spans="2:10" s="89" customFormat="1" ht="31.5">
      <c r="B61" s="136">
        <f>+COUNT($B$54:B60)+1</f>
        <v>4</v>
      </c>
      <c r="C61" s="137" t="s">
        <v>1236</v>
      </c>
      <c r="D61" s="138" t="s">
        <v>1237</v>
      </c>
      <c r="E61" s="139" t="s">
        <v>24</v>
      </c>
      <c r="F61" s="139">
        <v>640</v>
      </c>
      <c r="G61" s="26"/>
      <c r="H61" s="135">
        <f t="shared" ref="H61" si="5">+$F61*G61</f>
        <v>0</v>
      </c>
      <c r="J61" s="90"/>
    </row>
    <row r="62" spans="2:10" s="89" customFormat="1">
      <c r="B62" s="134" t="s">
        <v>88</v>
      </c>
      <c r="C62" s="183" t="s">
        <v>87</v>
      </c>
      <c r="D62" s="183"/>
      <c r="E62" s="183"/>
      <c r="F62" s="183"/>
      <c r="G62" s="24"/>
      <c r="H62" s="135"/>
    </row>
    <row r="63" spans="2:10" s="89" customFormat="1" ht="47.25">
      <c r="B63" s="136">
        <f>+COUNT($B$54:B62)+1</f>
        <v>5</v>
      </c>
      <c r="C63" s="137" t="s">
        <v>1196</v>
      </c>
      <c r="D63" s="138" t="s">
        <v>1199</v>
      </c>
      <c r="E63" s="139" t="s">
        <v>54</v>
      </c>
      <c r="F63" s="139">
        <v>655</v>
      </c>
      <c r="G63" s="26"/>
      <c r="H63" s="135">
        <f t="shared" ref="H63" si="6">+$F63*G63</f>
        <v>0</v>
      </c>
      <c r="J63" s="90"/>
    </row>
    <row r="64" spans="2:10" s="89" customFormat="1">
      <c r="B64" s="134" t="s">
        <v>89</v>
      </c>
      <c r="C64" s="183" t="s">
        <v>90</v>
      </c>
      <c r="D64" s="183"/>
      <c r="E64" s="183"/>
      <c r="F64" s="183"/>
      <c r="G64" s="24"/>
      <c r="H64" s="135"/>
      <c r="J64" s="90"/>
    </row>
    <row r="65" spans="2:10" s="89" customFormat="1" ht="47.25">
      <c r="B65" s="136">
        <f>+COUNT($B$54:B64)+1</f>
        <v>6</v>
      </c>
      <c r="C65" s="137" t="s">
        <v>1200</v>
      </c>
      <c r="D65" s="138" t="s">
        <v>1201</v>
      </c>
      <c r="E65" s="139" t="s">
        <v>25</v>
      </c>
      <c r="F65" s="139">
        <v>11.5</v>
      </c>
      <c r="G65" s="26"/>
      <c r="H65" s="135">
        <f t="shared" ref="H65" si="7">+$F65*G65</f>
        <v>0</v>
      </c>
      <c r="J65" s="90"/>
    </row>
    <row r="66" spans="2:10" s="89" customFormat="1" ht="15.75" customHeight="1">
      <c r="B66" s="141"/>
      <c r="C66" s="142"/>
      <c r="D66" s="143"/>
      <c r="E66" s="144"/>
      <c r="F66" s="145"/>
      <c r="G66" s="64"/>
      <c r="H66" s="146"/>
    </row>
    <row r="67" spans="2:10" s="89" customFormat="1" ht="16.5" thickBot="1">
      <c r="B67" s="147"/>
      <c r="C67" s="148"/>
      <c r="D67" s="148"/>
      <c r="E67" s="149"/>
      <c r="F67" s="149"/>
      <c r="G67" s="25" t="str">
        <f>C52&amp;" SKUPAJ:"</f>
        <v>VOZIŠČE KONSTRUKCIJE SKUPAJ:</v>
      </c>
      <c r="H67" s="150">
        <f>SUM(H$55:H$65)</f>
        <v>0</v>
      </c>
    </row>
    <row r="69" spans="2:10" s="89" customFormat="1">
      <c r="B69" s="130" t="s">
        <v>68</v>
      </c>
      <c r="C69" s="182" t="s">
        <v>92</v>
      </c>
      <c r="D69" s="182"/>
      <c r="E69" s="131"/>
      <c r="F69" s="132"/>
      <c r="G69" s="23"/>
      <c r="H69" s="133"/>
      <c r="J69" s="90"/>
    </row>
    <row r="70" spans="2:10" s="89" customFormat="1">
      <c r="B70" s="134" t="s">
        <v>93</v>
      </c>
      <c r="C70" s="183" t="s">
        <v>107</v>
      </c>
      <c r="D70" s="183"/>
      <c r="E70" s="183"/>
      <c r="F70" s="183"/>
      <c r="G70" s="24"/>
      <c r="H70" s="135"/>
    </row>
    <row r="71" spans="2:10" s="89" customFormat="1" ht="31.5">
      <c r="B71" s="136">
        <f>+COUNT($B$70:B70)+1</f>
        <v>1</v>
      </c>
      <c r="C71" s="58" t="s">
        <v>293</v>
      </c>
      <c r="D71" s="59" t="s">
        <v>803</v>
      </c>
      <c r="E71" s="57" t="s">
        <v>23</v>
      </c>
      <c r="F71" s="57">
        <v>2</v>
      </c>
      <c r="G71" s="26"/>
      <c r="H71" s="135">
        <f t="shared" ref="H71:H81" si="8">+$F71*G71</f>
        <v>0</v>
      </c>
      <c r="J71" s="90"/>
    </row>
    <row r="72" spans="2:10" s="89" customFormat="1" ht="47.25">
      <c r="B72" s="136">
        <f>+COUNT($B$70:B71)+1</f>
        <v>2</v>
      </c>
      <c r="C72" s="58" t="s">
        <v>296</v>
      </c>
      <c r="D72" s="59" t="s">
        <v>807</v>
      </c>
      <c r="E72" s="57" t="s">
        <v>23</v>
      </c>
      <c r="F72" s="57">
        <v>2</v>
      </c>
      <c r="G72" s="26"/>
      <c r="H72" s="135">
        <f t="shared" si="8"/>
        <v>0</v>
      </c>
      <c r="J72" s="90"/>
    </row>
    <row r="73" spans="2:10" s="89" customFormat="1" ht="47.25">
      <c r="B73" s="136">
        <f>+COUNT($B$70:B72)+1</f>
        <v>3</v>
      </c>
      <c r="C73" s="137" t="s">
        <v>1238</v>
      </c>
      <c r="D73" s="138" t="s">
        <v>1242</v>
      </c>
      <c r="E73" s="139" t="s">
        <v>23</v>
      </c>
      <c r="F73" s="139">
        <v>1</v>
      </c>
      <c r="G73" s="26"/>
      <c r="H73" s="135">
        <f t="shared" si="8"/>
        <v>0</v>
      </c>
      <c r="J73" s="90"/>
    </row>
    <row r="74" spans="2:10" s="89" customFormat="1" ht="47.25">
      <c r="B74" s="136">
        <f>+COUNT($B$70:B73)+1</f>
        <v>4</v>
      </c>
      <c r="C74" s="137" t="s">
        <v>1239</v>
      </c>
      <c r="D74" s="138" t="s">
        <v>1243</v>
      </c>
      <c r="E74" s="139" t="s">
        <v>23</v>
      </c>
      <c r="F74" s="139">
        <v>1</v>
      </c>
      <c r="G74" s="26"/>
      <c r="H74" s="135">
        <f t="shared" si="8"/>
        <v>0</v>
      </c>
      <c r="J74" s="90"/>
    </row>
    <row r="75" spans="2:10" s="89" customFormat="1" ht="63">
      <c r="B75" s="136">
        <f>+COUNT($B$70:B74)+1</f>
        <v>5</v>
      </c>
      <c r="C75" s="137" t="s">
        <v>1240</v>
      </c>
      <c r="D75" s="138" t="s">
        <v>1244</v>
      </c>
      <c r="E75" s="139" t="s">
        <v>23</v>
      </c>
      <c r="F75" s="139">
        <v>3</v>
      </c>
      <c r="G75" s="26"/>
      <c r="H75" s="135">
        <f t="shared" si="8"/>
        <v>0</v>
      </c>
      <c r="J75" s="90"/>
    </row>
    <row r="76" spans="2:10" s="89" customFormat="1" ht="63">
      <c r="B76" s="136">
        <f>+COUNT($B$70:B75)+1</f>
        <v>6</v>
      </c>
      <c r="C76" s="137" t="s">
        <v>1241</v>
      </c>
      <c r="D76" s="138" t="s">
        <v>1245</v>
      </c>
      <c r="E76" s="139" t="s">
        <v>23</v>
      </c>
      <c r="F76" s="139">
        <v>1</v>
      </c>
      <c r="G76" s="26"/>
      <c r="H76" s="135">
        <f t="shared" si="8"/>
        <v>0</v>
      </c>
      <c r="J76" s="90"/>
    </row>
    <row r="77" spans="2:10" s="89" customFormat="1">
      <c r="B77" s="134" t="s">
        <v>94</v>
      </c>
      <c r="C77" s="183" t="s">
        <v>95</v>
      </c>
      <c r="D77" s="183"/>
      <c r="E77" s="183"/>
      <c r="F77" s="183"/>
      <c r="G77" s="24"/>
      <c r="H77" s="135"/>
      <c r="J77" s="90"/>
    </row>
    <row r="78" spans="2:10" s="89" customFormat="1" ht="78.75">
      <c r="B78" s="136">
        <f>+COUNT($B$70:B77)+1</f>
        <v>7</v>
      </c>
      <c r="C78" s="137" t="s">
        <v>1246</v>
      </c>
      <c r="D78" s="138" t="s">
        <v>1249</v>
      </c>
      <c r="E78" s="139" t="s">
        <v>54</v>
      </c>
      <c r="F78" s="139">
        <v>240</v>
      </c>
      <c r="G78" s="26"/>
      <c r="H78" s="135">
        <f t="shared" si="8"/>
        <v>0</v>
      </c>
      <c r="J78" s="90"/>
    </row>
    <row r="79" spans="2:10" s="89" customFormat="1" ht="31.5">
      <c r="B79" s="136">
        <f>+COUNT($B$70:B78)+1</f>
        <v>8</v>
      </c>
      <c r="C79" s="137" t="s">
        <v>1247</v>
      </c>
      <c r="D79" s="138" t="s">
        <v>1250</v>
      </c>
      <c r="E79" s="139" t="s">
        <v>54</v>
      </c>
      <c r="F79" s="139">
        <v>5</v>
      </c>
      <c r="G79" s="26"/>
      <c r="H79" s="135">
        <f t="shared" si="8"/>
        <v>0</v>
      </c>
      <c r="J79" s="90"/>
    </row>
    <row r="80" spans="2:10" s="89" customFormat="1" ht="94.5">
      <c r="B80" s="136">
        <f>+COUNT($B$70:B79)+1</f>
        <v>9</v>
      </c>
      <c r="C80" s="137" t="s">
        <v>114</v>
      </c>
      <c r="D80" s="138" t="s">
        <v>1251</v>
      </c>
      <c r="E80" s="139" t="s">
        <v>24</v>
      </c>
      <c r="F80" s="139">
        <v>3.8</v>
      </c>
      <c r="G80" s="26"/>
      <c r="H80" s="135">
        <f t="shared" si="8"/>
        <v>0</v>
      </c>
      <c r="J80" s="90"/>
    </row>
    <row r="81" spans="2:10" s="89" customFormat="1" ht="78.75">
      <c r="B81" s="136">
        <f>+COUNT($B$70:B80)+1</f>
        <v>10</v>
      </c>
      <c r="C81" s="137" t="s">
        <v>1248</v>
      </c>
      <c r="D81" s="138" t="s">
        <v>1252</v>
      </c>
      <c r="E81" s="139" t="s">
        <v>24</v>
      </c>
      <c r="F81" s="139">
        <v>1.3</v>
      </c>
      <c r="G81" s="26"/>
      <c r="H81" s="135">
        <f t="shared" si="8"/>
        <v>0</v>
      </c>
      <c r="J81" s="90"/>
    </row>
    <row r="82" spans="2:10" s="89" customFormat="1" ht="15.75" customHeight="1">
      <c r="B82" s="141"/>
      <c r="C82" s="142"/>
      <c r="D82" s="143"/>
      <c r="E82" s="144"/>
      <c r="F82" s="145"/>
      <c r="G82" s="64"/>
      <c r="H82" s="146"/>
    </row>
    <row r="83" spans="2:10" s="89" customFormat="1" ht="16.5" thickBot="1">
      <c r="B83" s="147"/>
      <c r="C83" s="148"/>
      <c r="D83" s="148"/>
      <c r="E83" s="149"/>
      <c r="F83" s="149"/>
      <c r="G83" s="25" t="str">
        <f>C69&amp;" SKUPAJ:"</f>
        <v>OPREMA CEST SKUPAJ:</v>
      </c>
      <c r="H83" s="150">
        <f>SUM(H$71:H$81)</f>
        <v>0</v>
      </c>
    </row>
    <row r="85" spans="2:10" s="89" customFormat="1">
      <c r="B85" s="130" t="s">
        <v>69</v>
      </c>
      <c r="C85" s="182" t="s">
        <v>8</v>
      </c>
      <c r="D85" s="182"/>
      <c r="E85" s="131"/>
      <c r="F85" s="132"/>
      <c r="G85" s="23"/>
      <c r="H85" s="133"/>
      <c r="J85" s="90"/>
    </row>
    <row r="86" spans="2:10" s="89" customFormat="1" ht="15.75" customHeight="1">
      <c r="B86" s="134" t="s">
        <v>96</v>
      </c>
      <c r="C86" s="183" t="s">
        <v>310</v>
      </c>
      <c r="D86" s="183"/>
      <c r="E86" s="183"/>
      <c r="F86" s="183"/>
      <c r="G86" s="24"/>
      <c r="H86" s="135"/>
    </row>
    <row r="87" spans="2:10" s="89" customFormat="1">
      <c r="B87" s="136">
        <f>+COUNT($B$86:B86)+1</f>
        <v>1</v>
      </c>
      <c r="C87" s="58" t="s">
        <v>62</v>
      </c>
      <c r="D87" s="59" t="s">
        <v>70</v>
      </c>
      <c r="E87" s="57" t="s">
        <v>71</v>
      </c>
      <c r="F87" s="57">
        <v>36</v>
      </c>
      <c r="G87" s="26"/>
      <c r="H87" s="135">
        <f t="shared" ref="H87" si="9">+$F87*G87</f>
        <v>0</v>
      </c>
      <c r="J87" s="90"/>
    </row>
    <row r="88" spans="2:10" s="89" customFormat="1" ht="15.75" customHeight="1">
      <c r="B88" s="136">
        <f>+COUNT($B$86:B87)+1</f>
        <v>2</v>
      </c>
      <c r="C88" s="58" t="s">
        <v>116</v>
      </c>
      <c r="D88" s="59" t="s">
        <v>99</v>
      </c>
      <c r="E88" s="57" t="s">
        <v>71</v>
      </c>
      <c r="F88" s="57">
        <v>10</v>
      </c>
      <c r="G88" s="26"/>
      <c r="H88" s="135">
        <f t="shared" ref="H88:H89" si="10">+$F88*G88</f>
        <v>0</v>
      </c>
    </row>
    <row r="89" spans="2:10" s="89" customFormat="1" ht="31.5">
      <c r="B89" s="136">
        <f>+COUNT($B$86:B88)+1</f>
        <v>3</v>
      </c>
      <c r="C89" s="58" t="s">
        <v>117</v>
      </c>
      <c r="D89" s="59" t="s">
        <v>72</v>
      </c>
      <c r="E89" s="57" t="s">
        <v>23</v>
      </c>
      <c r="F89" s="57">
        <v>1</v>
      </c>
      <c r="G89" s="26"/>
      <c r="H89" s="135">
        <f t="shared" si="10"/>
        <v>0</v>
      </c>
      <c r="J89" s="90"/>
    </row>
    <row r="90" spans="2:10" s="89" customFormat="1" ht="15.75" customHeight="1">
      <c r="B90" s="141"/>
      <c r="C90" s="142"/>
      <c r="D90" s="143"/>
      <c r="E90" s="144"/>
      <c r="F90" s="145"/>
      <c r="G90" s="64"/>
      <c r="H90" s="146"/>
    </row>
    <row r="91" spans="2:10" s="89" customFormat="1" ht="16.5" thickBot="1">
      <c r="B91" s="147"/>
      <c r="C91" s="148"/>
      <c r="D91" s="148"/>
      <c r="E91" s="149"/>
      <c r="F91" s="149"/>
      <c r="G91" s="25" t="str">
        <f>C85&amp;" SKUPAJ:"</f>
        <v>TUJE STORITVE SKUPAJ:</v>
      </c>
      <c r="H91" s="150">
        <f>SUM(H$87:H$89)</f>
        <v>0</v>
      </c>
    </row>
  </sheetData>
  <sheetProtection algorithmName="SHA-512" hashValue="OxNcUBg58mjEvUJ/kGwNIaIA2AsISD1Mfx5P2Lav8Urz9DWGHlW26UWWom1mcF5jKMTm8P5lPSnQMVO48PDLvw==" saltValue="jRBK7q+geDKkjGCoiKsDUw==" spinCount="100000" sheet="1" objects="1" scenarios="1"/>
  <mergeCells count="23">
    <mergeCell ref="C85:D85"/>
    <mergeCell ref="C86:F86"/>
    <mergeCell ref="C24:F24"/>
    <mergeCell ref="C36:F36"/>
    <mergeCell ref="C39:F39"/>
    <mergeCell ref="C44:F44"/>
    <mergeCell ref="C64:F64"/>
    <mergeCell ref="C56:F56"/>
    <mergeCell ref="C59:F59"/>
    <mergeCell ref="C60:F60"/>
    <mergeCell ref="C62:F62"/>
    <mergeCell ref="C52:D52"/>
    <mergeCell ref="C53:F53"/>
    <mergeCell ref="C54:F54"/>
    <mergeCell ref="C30:F30"/>
    <mergeCell ref="C41:F41"/>
    <mergeCell ref="C22:D22"/>
    <mergeCell ref="C23:F23"/>
    <mergeCell ref="C29:D29"/>
    <mergeCell ref="C77:F77"/>
    <mergeCell ref="C69:D69"/>
    <mergeCell ref="C70:F70"/>
    <mergeCell ref="C43:F43"/>
  </mergeCells>
  <pageMargins left="0.70866141732283472" right="0.70866141732283472" top="0.74803149606299213" bottom="0.74803149606299213" header="0.31496062992125984" footer="0.31496062992125984"/>
  <pageSetup paperSize="9" scale="67" orientation="portrait" r:id="rId1"/>
  <headerFooter>
    <oddHeader>&amp;C&amp;"-,Ležeče"Rekonstrukcija ceste R1-212/1119 Bloška Polica - Sodražica
od km 13,540 do km 15,352 skozi Žimarice&amp;R&amp;"-,Ležeče"RAZPIS 2020</oddHeader>
    <oddFooter>Stran &amp;P od &amp;N</oddFooter>
  </headerFooter>
  <rowBreaks count="2" manualBreakCount="2">
    <brk id="51" min="1" max="7" man="1"/>
    <brk id="83" min="1" max="7" man="1"/>
  </rowBreaks>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2:I50"/>
  <sheetViews>
    <sheetView view="pageBreakPreview" zoomScaleNormal="100" zoomScaleSheetLayoutView="100" workbookViewId="0">
      <selection activeCell="D6" sqref="D6"/>
    </sheetView>
  </sheetViews>
  <sheetFormatPr defaultRowHeight="14.25"/>
  <cols>
    <col min="1" max="1" width="9.140625" style="3"/>
    <col min="2" max="2" width="14.28515625" style="3" customWidth="1"/>
    <col min="3" max="3" width="9.7109375" style="3" bestFit="1" customWidth="1"/>
    <col min="4" max="4" width="69.140625" style="3" customWidth="1"/>
    <col min="5" max="5" width="9.140625" style="3"/>
    <col min="6" max="6" width="7.85546875" style="3" customWidth="1"/>
    <col min="7" max="7" width="10.42578125" style="3" bestFit="1" customWidth="1"/>
    <col min="8" max="257" width="9.140625" style="3"/>
    <col min="258" max="258" width="10.42578125" style="3" customWidth="1"/>
    <col min="259" max="259" width="9.140625" style="3"/>
    <col min="260" max="260" width="44" style="3" customWidth="1"/>
    <col min="261" max="261" width="9.140625" style="3"/>
    <col min="262" max="262" width="7.85546875" style="3" customWidth="1"/>
    <col min="263" max="513" width="9.140625" style="3"/>
    <col min="514" max="514" width="10.42578125" style="3" customWidth="1"/>
    <col min="515" max="515" width="9.140625" style="3"/>
    <col min="516" max="516" width="44" style="3" customWidth="1"/>
    <col min="517" max="517" width="9.140625" style="3"/>
    <col min="518" max="518" width="7.85546875" style="3" customWidth="1"/>
    <col min="519" max="769" width="9.140625" style="3"/>
    <col min="770" max="770" width="10.42578125" style="3" customWidth="1"/>
    <col min="771" max="771" width="9.140625" style="3"/>
    <col min="772" max="772" width="44" style="3" customWidth="1"/>
    <col min="773" max="773" width="9.140625" style="3"/>
    <col min="774" max="774" width="7.85546875" style="3" customWidth="1"/>
    <col min="775" max="1025" width="9.140625" style="3"/>
    <col min="1026" max="1026" width="10.42578125" style="3" customWidth="1"/>
    <col min="1027" max="1027" width="9.140625" style="3"/>
    <col min="1028" max="1028" width="44" style="3" customWidth="1"/>
    <col min="1029" max="1029" width="9.140625" style="3"/>
    <col min="1030" max="1030" width="7.85546875" style="3" customWidth="1"/>
    <col min="1031" max="1281" width="9.140625" style="3"/>
    <col min="1282" max="1282" width="10.42578125" style="3" customWidth="1"/>
    <col min="1283" max="1283" width="9.140625" style="3"/>
    <col min="1284" max="1284" width="44" style="3" customWidth="1"/>
    <col min="1285" max="1285" width="9.140625" style="3"/>
    <col min="1286" max="1286" width="7.85546875" style="3" customWidth="1"/>
    <col min="1287" max="1537" width="9.140625" style="3"/>
    <col min="1538" max="1538" width="10.42578125" style="3" customWidth="1"/>
    <col min="1539" max="1539" width="9.140625" style="3"/>
    <col min="1540" max="1540" width="44" style="3" customWidth="1"/>
    <col min="1541" max="1541" width="9.140625" style="3"/>
    <col min="1542" max="1542" width="7.85546875" style="3" customWidth="1"/>
    <col min="1543" max="1793" width="9.140625" style="3"/>
    <col min="1794" max="1794" width="10.42578125" style="3" customWidth="1"/>
    <col min="1795" max="1795" width="9.140625" style="3"/>
    <col min="1796" max="1796" width="44" style="3" customWidth="1"/>
    <col min="1797" max="1797" width="9.140625" style="3"/>
    <col min="1798" max="1798" width="7.85546875" style="3" customWidth="1"/>
    <col min="1799" max="2049" width="9.140625" style="3"/>
    <col min="2050" max="2050" width="10.42578125" style="3" customWidth="1"/>
    <col min="2051" max="2051" width="9.140625" style="3"/>
    <col min="2052" max="2052" width="44" style="3" customWidth="1"/>
    <col min="2053" max="2053" width="9.140625" style="3"/>
    <col min="2054" max="2054" width="7.85546875" style="3" customWidth="1"/>
    <col min="2055" max="2305" width="9.140625" style="3"/>
    <col min="2306" max="2306" width="10.42578125" style="3" customWidth="1"/>
    <col min="2307" max="2307" width="9.140625" style="3"/>
    <col min="2308" max="2308" width="44" style="3" customWidth="1"/>
    <col min="2309" max="2309" width="9.140625" style="3"/>
    <col min="2310" max="2310" width="7.85546875" style="3" customWidth="1"/>
    <col min="2311" max="2561" width="9.140625" style="3"/>
    <col min="2562" max="2562" width="10.42578125" style="3" customWidth="1"/>
    <col min="2563" max="2563" width="9.140625" style="3"/>
    <col min="2564" max="2564" width="44" style="3" customWidth="1"/>
    <col min="2565" max="2565" width="9.140625" style="3"/>
    <col min="2566" max="2566" width="7.85546875" style="3" customWidth="1"/>
    <col min="2567" max="2817" width="9.140625" style="3"/>
    <col min="2818" max="2818" width="10.42578125" style="3" customWidth="1"/>
    <col min="2819" max="2819" width="9.140625" style="3"/>
    <col min="2820" max="2820" width="44" style="3" customWidth="1"/>
    <col min="2821" max="2821" width="9.140625" style="3"/>
    <col min="2822" max="2822" width="7.85546875" style="3" customWidth="1"/>
    <col min="2823" max="3073" width="9.140625" style="3"/>
    <col min="3074" max="3074" width="10.42578125" style="3" customWidth="1"/>
    <col min="3075" max="3075" width="9.140625" style="3"/>
    <col min="3076" max="3076" width="44" style="3" customWidth="1"/>
    <col min="3077" max="3077" width="9.140625" style="3"/>
    <col min="3078" max="3078" width="7.85546875" style="3" customWidth="1"/>
    <col min="3079" max="3329" width="9.140625" style="3"/>
    <col min="3330" max="3330" width="10.42578125" style="3" customWidth="1"/>
    <col min="3331" max="3331" width="9.140625" style="3"/>
    <col min="3332" max="3332" width="44" style="3" customWidth="1"/>
    <col min="3333" max="3333" width="9.140625" style="3"/>
    <col min="3334" max="3334" width="7.85546875" style="3" customWidth="1"/>
    <col min="3335" max="3585" width="9.140625" style="3"/>
    <col min="3586" max="3586" width="10.42578125" style="3" customWidth="1"/>
    <col min="3587" max="3587" width="9.140625" style="3"/>
    <col min="3588" max="3588" width="44" style="3" customWidth="1"/>
    <col min="3589" max="3589" width="9.140625" style="3"/>
    <col min="3590" max="3590" width="7.85546875" style="3" customWidth="1"/>
    <col min="3591" max="3841" width="9.140625" style="3"/>
    <col min="3842" max="3842" width="10.42578125" style="3" customWidth="1"/>
    <col min="3843" max="3843" width="9.140625" style="3"/>
    <col min="3844" max="3844" width="44" style="3" customWidth="1"/>
    <col min="3845" max="3845" width="9.140625" style="3"/>
    <col min="3846" max="3846" width="7.85546875" style="3" customWidth="1"/>
    <col min="3847" max="4097" width="9.140625" style="3"/>
    <col min="4098" max="4098" width="10.42578125" style="3" customWidth="1"/>
    <col min="4099" max="4099" width="9.140625" style="3"/>
    <col min="4100" max="4100" width="44" style="3" customWidth="1"/>
    <col min="4101" max="4101" width="9.140625" style="3"/>
    <col min="4102" max="4102" width="7.85546875" style="3" customWidth="1"/>
    <col min="4103" max="4353" width="9.140625" style="3"/>
    <col min="4354" max="4354" width="10.42578125" style="3" customWidth="1"/>
    <col min="4355" max="4355" width="9.140625" style="3"/>
    <col min="4356" max="4356" width="44" style="3" customWidth="1"/>
    <col min="4357" max="4357" width="9.140625" style="3"/>
    <col min="4358" max="4358" width="7.85546875" style="3" customWidth="1"/>
    <col min="4359" max="4609" width="9.140625" style="3"/>
    <col min="4610" max="4610" width="10.42578125" style="3" customWidth="1"/>
    <col min="4611" max="4611" width="9.140625" style="3"/>
    <col min="4612" max="4612" width="44" style="3" customWidth="1"/>
    <col min="4613" max="4613" width="9.140625" style="3"/>
    <col min="4614" max="4614" width="7.85546875" style="3" customWidth="1"/>
    <col min="4615" max="4865" width="9.140625" style="3"/>
    <col min="4866" max="4866" width="10.42578125" style="3" customWidth="1"/>
    <col min="4867" max="4867" width="9.140625" style="3"/>
    <col min="4868" max="4868" width="44" style="3" customWidth="1"/>
    <col min="4869" max="4869" width="9.140625" style="3"/>
    <col min="4870" max="4870" width="7.85546875" style="3" customWidth="1"/>
    <col min="4871" max="5121" width="9.140625" style="3"/>
    <col min="5122" max="5122" width="10.42578125" style="3" customWidth="1"/>
    <col min="5123" max="5123" width="9.140625" style="3"/>
    <col min="5124" max="5124" width="44" style="3" customWidth="1"/>
    <col min="5125" max="5125" width="9.140625" style="3"/>
    <col min="5126" max="5126" width="7.85546875" style="3" customWidth="1"/>
    <col min="5127" max="5377" width="9.140625" style="3"/>
    <col min="5378" max="5378" width="10.42578125" style="3" customWidth="1"/>
    <col min="5379" max="5379" width="9.140625" style="3"/>
    <col min="5380" max="5380" width="44" style="3" customWidth="1"/>
    <col min="5381" max="5381" width="9.140625" style="3"/>
    <col min="5382" max="5382" width="7.85546875" style="3" customWidth="1"/>
    <col min="5383" max="5633" width="9.140625" style="3"/>
    <col min="5634" max="5634" width="10.42578125" style="3" customWidth="1"/>
    <col min="5635" max="5635" width="9.140625" style="3"/>
    <col min="5636" max="5636" width="44" style="3" customWidth="1"/>
    <col min="5637" max="5637" width="9.140625" style="3"/>
    <col min="5638" max="5638" width="7.85546875" style="3" customWidth="1"/>
    <col min="5639" max="5889" width="9.140625" style="3"/>
    <col min="5890" max="5890" width="10.42578125" style="3" customWidth="1"/>
    <col min="5891" max="5891" width="9.140625" style="3"/>
    <col min="5892" max="5892" width="44" style="3" customWidth="1"/>
    <col min="5893" max="5893" width="9.140625" style="3"/>
    <col min="5894" max="5894" width="7.85546875" style="3" customWidth="1"/>
    <col min="5895" max="6145" width="9.140625" style="3"/>
    <col min="6146" max="6146" width="10.42578125" style="3" customWidth="1"/>
    <col min="6147" max="6147" width="9.140625" style="3"/>
    <col min="6148" max="6148" width="44" style="3" customWidth="1"/>
    <col min="6149" max="6149" width="9.140625" style="3"/>
    <col min="6150" max="6150" width="7.85546875" style="3" customWidth="1"/>
    <col min="6151" max="6401" width="9.140625" style="3"/>
    <col min="6402" max="6402" width="10.42578125" style="3" customWidth="1"/>
    <col min="6403" max="6403" width="9.140625" style="3"/>
    <col min="6404" max="6404" width="44" style="3" customWidth="1"/>
    <col min="6405" max="6405" width="9.140625" style="3"/>
    <col min="6406" max="6406" width="7.85546875" style="3" customWidth="1"/>
    <col min="6407" max="6657" width="9.140625" style="3"/>
    <col min="6658" max="6658" width="10.42578125" style="3" customWidth="1"/>
    <col min="6659" max="6659" width="9.140625" style="3"/>
    <col min="6660" max="6660" width="44" style="3" customWidth="1"/>
    <col min="6661" max="6661" width="9.140625" style="3"/>
    <col min="6662" max="6662" width="7.85546875" style="3" customWidth="1"/>
    <col min="6663" max="6913" width="9.140625" style="3"/>
    <col min="6914" max="6914" width="10.42578125" style="3" customWidth="1"/>
    <col min="6915" max="6915" width="9.140625" style="3"/>
    <col min="6916" max="6916" width="44" style="3" customWidth="1"/>
    <col min="6917" max="6917" width="9.140625" style="3"/>
    <col min="6918" max="6918" width="7.85546875" style="3" customWidth="1"/>
    <col min="6919" max="7169" width="9.140625" style="3"/>
    <col min="7170" max="7170" width="10.42578125" style="3" customWidth="1"/>
    <col min="7171" max="7171" width="9.140625" style="3"/>
    <col min="7172" max="7172" width="44" style="3" customWidth="1"/>
    <col min="7173" max="7173" width="9.140625" style="3"/>
    <col min="7174" max="7174" width="7.85546875" style="3" customWidth="1"/>
    <col min="7175" max="7425" width="9.140625" style="3"/>
    <col min="7426" max="7426" width="10.42578125" style="3" customWidth="1"/>
    <col min="7427" max="7427" width="9.140625" style="3"/>
    <col min="7428" max="7428" width="44" style="3" customWidth="1"/>
    <col min="7429" max="7429" width="9.140625" style="3"/>
    <col min="7430" max="7430" width="7.85546875" style="3" customWidth="1"/>
    <col min="7431" max="7681" width="9.140625" style="3"/>
    <col min="7682" max="7682" width="10.42578125" style="3" customWidth="1"/>
    <col min="7683" max="7683" width="9.140625" style="3"/>
    <col min="7684" max="7684" width="44" style="3" customWidth="1"/>
    <col min="7685" max="7685" width="9.140625" style="3"/>
    <col min="7686" max="7686" width="7.85546875" style="3" customWidth="1"/>
    <col min="7687" max="7937" width="9.140625" style="3"/>
    <col min="7938" max="7938" width="10.42578125" style="3" customWidth="1"/>
    <col min="7939" max="7939" width="9.140625" style="3"/>
    <col min="7940" max="7940" width="44" style="3" customWidth="1"/>
    <col min="7941" max="7941" width="9.140625" style="3"/>
    <col min="7942" max="7942" width="7.85546875" style="3" customWidth="1"/>
    <col min="7943" max="8193" width="9.140625" style="3"/>
    <col min="8194" max="8194" width="10.42578125" style="3" customWidth="1"/>
    <col min="8195" max="8195" width="9.140625" style="3"/>
    <col min="8196" max="8196" width="44" style="3" customWidth="1"/>
    <col min="8197" max="8197" width="9.140625" style="3"/>
    <col min="8198" max="8198" width="7.85546875" style="3" customWidth="1"/>
    <col min="8199" max="8449" width="9.140625" style="3"/>
    <col min="8450" max="8450" width="10.42578125" style="3" customWidth="1"/>
    <col min="8451" max="8451" width="9.140625" style="3"/>
    <col min="8452" max="8452" width="44" style="3" customWidth="1"/>
    <col min="8453" max="8453" width="9.140625" style="3"/>
    <col min="8454" max="8454" width="7.85546875" style="3" customWidth="1"/>
    <col min="8455" max="8705" width="9.140625" style="3"/>
    <col min="8706" max="8706" width="10.42578125" style="3" customWidth="1"/>
    <col min="8707" max="8707" width="9.140625" style="3"/>
    <col min="8708" max="8708" width="44" style="3" customWidth="1"/>
    <col min="8709" max="8709" width="9.140625" style="3"/>
    <col min="8710" max="8710" width="7.85546875" style="3" customWidth="1"/>
    <col min="8711" max="8961" width="9.140625" style="3"/>
    <col min="8962" max="8962" width="10.42578125" style="3" customWidth="1"/>
    <col min="8963" max="8963" width="9.140625" style="3"/>
    <col min="8964" max="8964" width="44" style="3" customWidth="1"/>
    <col min="8965" max="8965" width="9.140625" style="3"/>
    <col min="8966" max="8966" width="7.85546875" style="3" customWidth="1"/>
    <col min="8967" max="9217" width="9.140625" style="3"/>
    <col min="9218" max="9218" width="10.42578125" style="3" customWidth="1"/>
    <col min="9219" max="9219" width="9.140625" style="3"/>
    <col min="9220" max="9220" width="44" style="3" customWidth="1"/>
    <col min="9221" max="9221" width="9.140625" style="3"/>
    <col min="9222" max="9222" width="7.85546875" style="3" customWidth="1"/>
    <col min="9223" max="9473" width="9.140625" style="3"/>
    <col min="9474" max="9474" width="10.42578125" style="3" customWidth="1"/>
    <col min="9475" max="9475" width="9.140625" style="3"/>
    <col min="9476" max="9476" width="44" style="3" customWidth="1"/>
    <col min="9477" max="9477" width="9.140625" style="3"/>
    <col min="9478" max="9478" width="7.85546875" style="3" customWidth="1"/>
    <col min="9479" max="9729" width="9.140625" style="3"/>
    <col min="9730" max="9730" width="10.42578125" style="3" customWidth="1"/>
    <col min="9731" max="9731" width="9.140625" style="3"/>
    <col min="9732" max="9732" width="44" style="3" customWidth="1"/>
    <col min="9733" max="9733" width="9.140625" style="3"/>
    <col min="9734" max="9734" width="7.85546875" style="3" customWidth="1"/>
    <col min="9735" max="9985" width="9.140625" style="3"/>
    <col min="9986" max="9986" width="10.42578125" style="3" customWidth="1"/>
    <col min="9987" max="9987" width="9.140625" style="3"/>
    <col min="9988" max="9988" width="44" style="3" customWidth="1"/>
    <col min="9989" max="9989" width="9.140625" style="3"/>
    <col min="9990" max="9990" width="7.85546875" style="3" customWidth="1"/>
    <col min="9991" max="10241" width="9.140625" style="3"/>
    <col min="10242" max="10242" width="10.42578125" style="3" customWidth="1"/>
    <col min="10243" max="10243" width="9.140625" style="3"/>
    <col min="10244" max="10244" width="44" style="3" customWidth="1"/>
    <col min="10245" max="10245" width="9.140625" style="3"/>
    <col min="10246" max="10246" width="7.85546875" style="3" customWidth="1"/>
    <col min="10247" max="10497" width="9.140625" style="3"/>
    <col min="10498" max="10498" width="10.42578125" style="3" customWidth="1"/>
    <col min="10499" max="10499" width="9.140625" style="3"/>
    <col min="10500" max="10500" width="44" style="3" customWidth="1"/>
    <col min="10501" max="10501" width="9.140625" style="3"/>
    <col min="10502" max="10502" width="7.85546875" style="3" customWidth="1"/>
    <col min="10503" max="10753" width="9.140625" style="3"/>
    <col min="10754" max="10754" width="10.42578125" style="3" customWidth="1"/>
    <col min="10755" max="10755" width="9.140625" style="3"/>
    <col min="10756" max="10756" width="44" style="3" customWidth="1"/>
    <col min="10757" max="10757" width="9.140625" style="3"/>
    <col min="10758" max="10758" width="7.85546875" style="3" customWidth="1"/>
    <col min="10759" max="11009" width="9.140625" style="3"/>
    <col min="11010" max="11010" width="10.42578125" style="3" customWidth="1"/>
    <col min="11011" max="11011" width="9.140625" style="3"/>
    <col min="11012" max="11012" width="44" style="3" customWidth="1"/>
    <col min="11013" max="11013" width="9.140625" style="3"/>
    <col min="11014" max="11014" width="7.85546875" style="3" customWidth="1"/>
    <col min="11015" max="11265" width="9.140625" style="3"/>
    <col min="11266" max="11266" width="10.42578125" style="3" customWidth="1"/>
    <col min="11267" max="11267" width="9.140625" style="3"/>
    <col min="11268" max="11268" width="44" style="3" customWidth="1"/>
    <col min="11269" max="11269" width="9.140625" style="3"/>
    <col min="11270" max="11270" width="7.85546875" style="3" customWidth="1"/>
    <col min="11271" max="11521" width="9.140625" style="3"/>
    <col min="11522" max="11522" width="10.42578125" style="3" customWidth="1"/>
    <col min="11523" max="11523" width="9.140625" style="3"/>
    <col min="11524" max="11524" width="44" style="3" customWidth="1"/>
    <col min="11525" max="11525" width="9.140625" style="3"/>
    <col min="11526" max="11526" width="7.85546875" style="3" customWidth="1"/>
    <col min="11527" max="11777" width="9.140625" style="3"/>
    <col min="11778" max="11778" width="10.42578125" style="3" customWidth="1"/>
    <col min="11779" max="11779" width="9.140625" style="3"/>
    <col min="11780" max="11780" width="44" style="3" customWidth="1"/>
    <col min="11781" max="11781" width="9.140625" style="3"/>
    <col min="11782" max="11782" width="7.85546875" style="3" customWidth="1"/>
    <col min="11783" max="12033" width="9.140625" style="3"/>
    <col min="12034" max="12034" width="10.42578125" style="3" customWidth="1"/>
    <col min="12035" max="12035" width="9.140625" style="3"/>
    <col min="12036" max="12036" width="44" style="3" customWidth="1"/>
    <col min="12037" max="12037" width="9.140625" style="3"/>
    <col min="12038" max="12038" width="7.85546875" style="3" customWidth="1"/>
    <col min="12039" max="12289" width="9.140625" style="3"/>
    <col min="12290" max="12290" width="10.42578125" style="3" customWidth="1"/>
    <col min="12291" max="12291" width="9.140625" style="3"/>
    <col min="12292" max="12292" width="44" style="3" customWidth="1"/>
    <col min="12293" max="12293" width="9.140625" style="3"/>
    <col min="12294" max="12294" width="7.85546875" style="3" customWidth="1"/>
    <col min="12295" max="12545" width="9.140625" style="3"/>
    <col min="12546" max="12546" width="10.42578125" style="3" customWidth="1"/>
    <col min="12547" max="12547" width="9.140625" style="3"/>
    <col min="12548" max="12548" width="44" style="3" customWidth="1"/>
    <col min="12549" max="12549" width="9.140625" style="3"/>
    <col min="12550" max="12550" width="7.85546875" style="3" customWidth="1"/>
    <col min="12551" max="12801" width="9.140625" style="3"/>
    <col min="12802" max="12802" width="10.42578125" style="3" customWidth="1"/>
    <col min="12803" max="12803" width="9.140625" style="3"/>
    <col min="12804" max="12804" width="44" style="3" customWidth="1"/>
    <col min="12805" max="12805" width="9.140625" style="3"/>
    <col min="12806" max="12806" width="7.85546875" style="3" customWidth="1"/>
    <col min="12807" max="13057" width="9.140625" style="3"/>
    <col min="13058" max="13058" width="10.42578125" style="3" customWidth="1"/>
    <col min="13059" max="13059" width="9.140625" style="3"/>
    <col min="13060" max="13060" width="44" style="3" customWidth="1"/>
    <col min="13061" max="13061" width="9.140625" style="3"/>
    <col min="13062" max="13062" width="7.85546875" style="3" customWidth="1"/>
    <col min="13063" max="13313" width="9.140625" style="3"/>
    <col min="13314" max="13314" width="10.42578125" style="3" customWidth="1"/>
    <col min="13315" max="13315" width="9.140625" style="3"/>
    <col min="13316" max="13316" width="44" style="3" customWidth="1"/>
    <col min="13317" max="13317" width="9.140625" style="3"/>
    <col min="13318" max="13318" width="7.85546875" style="3" customWidth="1"/>
    <col min="13319" max="13569" width="9.140625" style="3"/>
    <col min="13570" max="13570" width="10.42578125" style="3" customWidth="1"/>
    <col min="13571" max="13571" width="9.140625" style="3"/>
    <col min="13572" max="13572" width="44" style="3" customWidth="1"/>
    <col min="13573" max="13573" width="9.140625" style="3"/>
    <col min="13574" max="13574" width="7.85546875" style="3" customWidth="1"/>
    <col min="13575" max="13825" width="9.140625" style="3"/>
    <col min="13826" max="13826" width="10.42578125" style="3" customWidth="1"/>
    <col min="13827" max="13827" width="9.140625" style="3"/>
    <col min="13828" max="13828" width="44" style="3" customWidth="1"/>
    <col min="13829" max="13829" width="9.140625" style="3"/>
    <col min="13830" max="13830" width="7.85546875" style="3" customWidth="1"/>
    <col min="13831" max="14081" width="9.140625" style="3"/>
    <col min="14082" max="14082" width="10.42578125" style="3" customWidth="1"/>
    <col min="14083" max="14083" width="9.140625" style="3"/>
    <col min="14084" max="14084" width="44" style="3" customWidth="1"/>
    <col min="14085" max="14085" width="9.140625" style="3"/>
    <col min="14086" max="14086" width="7.85546875" style="3" customWidth="1"/>
    <col min="14087" max="14337" width="9.140625" style="3"/>
    <col min="14338" max="14338" width="10.42578125" style="3" customWidth="1"/>
    <col min="14339" max="14339" width="9.140625" style="3"/>
    <col min="14340" max="14340" width="44" style="3" customWidth="1"/>
    <col min="14341" max="14341" width="9.140625" style="3"/>
    <col min="14342" max="14342" width="7.85546875" style="3" customWidth="1"/>
    <col min="14343" max="14593" width="9.140625" style="3"/>
    <col min="14594" max="14594" width="10.42578125" style="3" customWidth="1"/>
    <col min="14595" max="14595" width="9.140625" style="3"/>
    <col min="14596" max="14596" width="44" style="3" customWidth="1"/>
    <col min="14597" max="14597" width="9.140625" style="3"/>
    <col min="14598" max="14598" width="7.85546875" style="3" customWidth="1"/>
    <col min="14599" max="14849" width="9.140625" style="3"/>
    <col min="14850" max="14850" width="10.42578125" style="3" customWidth="1"/>
    <col min="14851" max="14851" width="9.140625" style="3"/>
    <col min="14852" max="14852" width="44" style="3" customWidth="1"/>
    <col min="14853" max="14853" width="9.140625" style="3"/>
    <col min="14854" max="14854" width="7.85546875" style="3" customWidth="1"/>
    <col min="14855" max="15105" width="9.140625" style="3"/>
    <col min="15106" max="15106" width="10.42578125" style="3" customWidth="1"/>
    <col min="15107" max="15107" width="9.140625" style="3"/>
    <col min="15108" max="15108" width="44" style="3" customWidth="1"/>
    <col min="15109" max="15109" width="9.140625" style="3"/>
    <col min="15110" max="15110" width="7.85546875" style="3" customWidth="1"/>
    <col min="15111" max="15361" width="9.140625" style="3"/>
    <col min="15362" max="15362" width="10.42578125" style="3" customWidth="1"/>
    <col min="15363" max="15363" width="9.140625" style="3"/>
    <col min="15364" max="15364" width="44" style="3" customWidth="1"/>
    <col min="15365" max="15365" width="9.140625" style="3"/>
    <col min="15366" max="15366" width="7.85546875" style="3" customWidth="1"/>
    <col min="15367" max="15617" width="9.140625" style="3"/>
    <col min="15618" max="15618" width="10.42578125" style="3" customWidth="1"/>
    <col min="15619" max="15619" width="9.140625" style="3"/>
    <col min="15620" max="15620" width="44" style="3" customWidth="1"/>
    <col min="15621" max="15621" width="9.140625" style="3"/>
    <col min="15622" max="15622" width="7.85546875" style="3" customWidth="1"/>
    <col min="15623" max="15873" width="9.140625" style="3"/>
    <col min="15874" max="15874" width="10.42578125" style="3" customWidth="1"/>
    <col min="15875" max="15875" width="9.140625" style="3"/>
    <col min="15876" max="15876" width="44" style="3" customWidth="1"/>
    <col min="15877" max="15877" width="9.140625" style="3"/>
    <col min="15878" max="15878" width="7.85546875" style="3" customWidth="1"/>
    <col min="15879" max="16129" width="9.140625" style="3"/>
    <col min="16130" max="16130" width="10.42578125" style="3" customWidth="1"/>
    <col min="16131" max="16131" width="9.140625" style="3"/>
    <col min="16132" max="16132" width="44" style="3" customWidth="1"/>
    <col min="16133" max="16133" width="9.140625" style="3"/>
    <col min="16134" max="16134" width="7.85546875" style="3" customWidth="1"/>
    <col min="16135" max="16384" width="9.140625" style="3"/>
  </cols>
  <sheetData>
    <row r="2" spans="2:9" ht="18">
      <c r="B2" s="1" t="s">
        <v>15</v>
      </c>
      <c r="C2" s="2"/>
    </row>
    <row r="4" spans="2:9" ht="57">
      <c r="B4" s="4" t="s">
        <v>16</v>
      </c>
      <c r="D4" s="5" t="s">
        <v>17</v>
      </c>
    </row>
    <row r="6" spans="2:9" ht="57">
      <c r="B6" s="4" t="s">
        <v>18</v>
      </c>
      <c r="D6" s="6" t="s">
        <v>27</v>
      </c>
      <c r="G6" s="7"/>
    </row>
    <row r="7" spans="2:9">
      <c r="G7" s="7"/>
    </row>
    <row r="8" spans="2:9" ht="28.5">
      <c r="B8" s="4" t="s">
        <v>19</v>
      </c>
      <c r="D8" s="5" t="s">
        <v>28</v>
      </c>
      <c r="G8" s="7"/>
    </row>
    <row r="9" spans="2:9" ht="57">
      <c r="B9" s="4"/>
      <c r="D9" s="5" t="s">
        <v>20</v>
      </c>
      <c r="G9" s="7"/>
    </row>
    <row r="10" spans="2:9" ht="15">
      <c r="B10" s="4"/>
      <c r="D10" s="5"/>
      <c r="G10" s="7"/>
    </row>
    <row r="11" spans="2:9" ht="15">
      <c r="B11" s="4" t="s">
        <v>21</v>
      </c>
      <c r="C11" s="8" t="str">
        <f ca="1">+'CESTA-1'!B1&amp;" "&amp;'CESTA-1'!C1</f>
        <v>I. CESTA-1</v>
      </c>
    </row>
    <row r="12" spans="2:9" ht="15">
      <c r="B12" s="4"/>
      <c r="C12" s="8" t="str">
        <f>+'CESTA-1'!B26&amp;" "&amp;'CESTA-1'!C26</f>
        <v>1. PREDDELA</v>
      </c>
      <c r="D12" s="10"/>
      <c r="E12" s="10"/>
      <c r="F12" s="10"/>
      <c r="G12" s="10"/>
    </row>
    <row r="13" spans="2:9" ht="15">
      <c r="B13" s="4"/>
      <c r="C13" s="8" t="str">
        <f>+'CESTA-1'!B61&amp;" "&amp;'CESTA-1'!C61</f>
        <v>1.3. OSTALA PREDDELA</v>
      </c>
      <c r="D13" s="10"/>
      <c r="E13" s="10"/>
      <c r="F13" s="10"/>
      <c r="G13" s="10"/>
    </row>
    <row r="14" spans="2:9" ht="78" customHeight="1">
      <c r="B14" s="9"/>
      <c r="C14" s="11">
        <f>+'CESTA-1'!B64</f>
        <v>34</v>
      </c>
      <c r="D14" s="60" t="str">
        <f>+'CESTA-1'!D64</f>
        <v>Zavarovanje gradbišča v času gradnje z izbrano zaporo prometa - postavitev in vzdrževanje zapore po potrejenem ceniku koncesionarja. Postavka je fiksna in v fazi izbire izvajalca nespremenljiva za vse ponudnike. OPOMBA: ponudnik naj ceno za to postavko ohrani, obračun se vrši na podlagi računov koncesionarja potrjenega s strani nadzora</v>
      </c>
      <c r="E14" s="12" t="str">
        <f>+'CESTA-1'!E64</f>
        <v>ocena</v>
      </c>
      <c r="F14" s="12">
        <f>+'CESTA-1'!F64</f>
        <v>1</v>
      </c>
      <c r="G14" s="12">
        <f>+'CESTA-1'!G64</f>
        <v>14500</v>
      </c>
      <c r="I14" s="13"/>
    </row>
    <row r="15" spans="2:9" ht="101.25">
      <c r="B15" s="4"/>
      <c r="D15" s="80" t="s">
        <v>1398</v>
      </c>
    </row>
    <row r="16" spans="2:9" ht="15">
      <c r="B16" s="4"/>
      <c r="D16" s="63"/>
    </row>
    <row r="17" spans="2:7" ht="15">
      <c r="B17" s="4"/>
      <c r="C17" s="8" t="str">
        <f ca="1">+'CESTA-2'!B1&amp;" "&amp;'CESTA-2'!C1</f>
        <v>I. CESTA-2</v>
      </c>
    </row>
    <row r="18" spans="2:7" ht="15">
      <c r="B18" s="4"/>
      <c r="C18" s="8" t="str">
        <f>+'CESTA-2'!B24&amp;" "&amp;'CESTA-2'!C24:D24</f>
        <v>1. PREDDELA</v>
      </c>
      <c r="D18" s="10"/>
      <c r="E18" s="10"/>
      <c r="F18" s="10"/>
      <c r="G18" s="10"/>
    </row>
    <row r="19" spans="2:7" ht="15">
      <c r="B19" s="4"/>
      <c r="C19" s="8" t="str">
        <f>+'CESTA-2'!B45&amp;" "&amp;'CESTA-2'!C45:F45</f>
        <v>1.3. OSTALA PREDDELA</v>
      </c>
      <c r="D19" s="10"/>
      <c r="E19" s="10"/>
      <c r="F19" s="10"/>
      <c r="G19" s="10"/>
    </row>
    <row r="20" spans="2:7" ht="76.5" customHeight="1">
      <c r="B20" s="4"/>
      <c r="C20" s="11">
        <f>+'CESTA-2'!B47</f>
        <v>19</v>
      </c>
      <c r="D20" s="60" t="str">
        <f>+'CESTA-2'!D47</f>
        <v>Zavarovanje gradbišča v času gradnje z izbrano zaporo prometa - postavitev in vzdrževanje zapore po potrjenem ceniku koncesionarja. Postavka je fiksna in v fazi izbire izvajalca nespremenljiva za vse ponudnike. OPOMBA: ponudnik naj ceno za to postavko ohrani, obračun se vrši na podlagi računov koncesionarja potrjenega s strani nadzora</v>
      </c>
      <c r="E20" s="12" t="str">
        <f>+'CESTA-2'!E47</f>
        <v>ocena</v>
      </c>
      <c r="F20" s="12">
        <f>+'CESTA-2'!F47</f>
        <v>1</v>
      </c>
      <c r="G20" s="12">
        <f>+'CESTA-2'!G47</f>
        <v>14500</v>
      </c>
    </row>
    <row r="21" spans="2:7" ht="101.25">
      <c r="B21" s="4"/>
      <c r="D21" s="80" t="s">
        <v>1397</v>
      </c>
    </row>
    <row r="22" spans="2:7" ht="15">
      <c r="B22" s="4"/>
      <c r="D22" s="63"/>
    </row>
    <row r="23" spans="2:7" ht="15">
      <c r="B23" s="4"/>
      <c r="D23" s="63"/>
    </row>
    <row r="24" spans="2:7" ht="15">
      <c r="B24" s="4"/>
      <c r="D24" s="14"/>
    </row>
    <row r="25" spans="2:7" ht="85.5">
      <c r="B25" s="4" t="s">
        <v>29</v>
      </c>
      <c r="D25" s="62" t="s">
        <v>22</v>
      </c>
    </row>
    <row r="29" spans="2:7" ht="15">
      <c r="B29" s="15" t="s">
        <v>30</v>
      </c>
    </row>
    <row r="30" spans="2:7" ht="8.25" customHeight="1">
      <c r="B30" s="15"/>
      <c r="C30" s="16"/>
    </row>
    <row r="31" spans="2:7" ht="30.75" customHeight="1">
      <c r="B31" s="17">
        <v>1</v>
      </c>
      <c r="C31" s="181" t="s">
        <v>31</v>
      </c>
      <c r="D31" s="181"/>
      <c r="E31" s="181"/>
      <c r="F31" s="181"/>
      <c r="G31" s="181"/>
    </row>
    <row r="32" spans="2:7" ht="33" customHeight="1">
      <c r="B32" s="17">
        <v>2</v>
      </c>
      <c r="C32" s="181" t="s">
        <v>32</v>
      </c>
      <c r="D32" s="181"/>
      <c r="E32" s="181"/>
      <c r="F32" s="181"/>
      <c r="G32" s="181"/>
    </row>
    <row r="33" spans="2:7" ht="30" customHeight="1">
      <c r="B33" s="17">
        <v>3</v>
      </c>
      <c r="C33" s="181" t="s">
        <v>60</v>
      </c>
      <c r="D33" s="181"/>
      <c r="E33" s="181"/>
      <c r="F33" s="181"/>
      <c r="G33" s="181"/>
    </row>
    <row r="34" spans="2:7" ht="31.5" customHeight="1">
      <c r="B34" s="17">
        <v>4</v>
      </c>
      <c r="C34" s="180" t="s">
        <v>59</v>
      </c>
      <c r="D34" s="180"/>
      <c r="E34" s="180"/>
      <c r="F34" s="180"/>
      <c r="G34" s="180"/>
    </row>
    <row r="35" spans="2:7">
      <c r="B35" s="17">
        <v>5</v>
      </c>
      <c r="C35" s="180" t="s">
        <v>33</v>
      </c>
      <c r="D35" s="180"/>
      <c r="E35" s="180"/>
      <c r="F35" s="180"/>
      <c r="G35" s="180"/>
    </row>
    <row r="36" spans="2:7">
      <c r="B36" s="17"/>
      <c r="C36" s="181" t="s">
        <v>61</v>
      </c>
      <c r="D36" s="181"/>
      <c r="E36" s="181"/>
      <c r="F36" s="181"/>
      <c r="G36" s="181"/>
    </row>
    <row r="37" spans="2:7" ht="30.75" customHeight="1">
      <c r="B37" s="17"/>
      <c r="C37" s="181" t="s">
        <v>34</v>
      </c>
      <c r="D37" s="181"/>
      <c r="E37" s="181"/>
      <c r="F37" s="181"/>
      <c r="G37" s="181"/>
    </row>
    <row r="38" spans="2:7" ht="32.25" customHeight="1">
      <c r="B38" s="17"/>
      <c r="C38" s="181" t="s">
        <v>35</v>
      </c>
      <c r="D38" s="181"/>
      <c r="E38" s="181"/>
      <c r="F38" s="181"/>
      <c r="G38" s="181"/>
    </row>
    <row r="39" spans="2:7" ht="28.5" customHeight="1">
      <c r="B39" s="17"/>
      <c r="C39" s="181" t="s">
        <v>36</v>
      </c>
      <c r="D39" s="181"/>
      <c r="E39" s="181"/>
      <c r="F39" s="181"/>
      <c r="G39" s="181"/>
    </row>
    <row r="40" spans="2:7" ht="29.25" customHeight="1">
      <c r="B40" s="17"/>
      <c r="C40" s="181" t="s">
        <v>37</v>
      </c>
      <c r="D40" s="181"/>
      <c r="E40" s="181"/>
      <c r="F40" s="181"/>
      <c r="G40" s="181"/>
    </row>
    <row r="41" spans="2:7" ht="36" customHeight="1">
      <c r="B41" s="17"/>
      <c r="C41" s="181" t="s">
        <v>38</v>
      </c>
      <c r="D41" s="181"/>
      <c r="E41" s="181"/>
      <c r="F41" s="181"/>
      <c r="G41" s="181"/>
    </row>
    <row r="42" spans="2:7" ht="33" customHeight="1">
      <c r="B42" s="17"/>
      <c r="C42" s="181" t="s">
        <v>39</v>
      </c>
      <c r="D42" s="181"/>
      <c r="E42" s="181"/>
      <c r="F42" s="181"/>
      <c r="G42" s="181"/>
    </row>
    <row r="43" spans="2:7" ht="20.25" customHeight="1">
      <c r="B43" s="17"/>
      <c r="C43" s="181" t="s">
        <v>40</v>
      </c>
      <c r="D43" s="181"/>
      <c r="E43" s="181"/>
      <c r="F43" s="181"/>
      <c r="G43" s="181"/>
    </row>
    <row r="44" spans="2:7" ht="18.75" customHeight="1">
      <c r="B44" s="17"/>
      <c r="C44" s="181" t="s">
        <v>1368</v>
      </c>
      <c r="D44" s="181"/>
      <c r="E44" s="181"/>
      <c r="F44" s="181"/>
      <c r="G44" s="181"/>
    </row>
    <row r="45" spans="2:7">
      <c r="B45" s="17"/>
      <c r="C45" s="181" t="s">
        <v>41</v>
      </c>
      <c r="D45" s="181"/>
      <c r="E45" s="181"/>
      <c r="F45" s="181"/>
      <c r="G45" s="181"/>
    </row>
    <row r="46" spans="2:7">
      <c r="B46" s="17"/>
      <c r="C46" s="181" t="s">
        <v>42</v>
      </c>
      <c r="D46" s="181"/>
      <c r="E46" s="181"/>
      <c r="F46" s="181"/>
      <c r="G46" s="181"/>
    </row>
    <row r="47" spans="2:7">
      <c r="B47" s="17"/>
      <c r="C47" s="181" t="s">
        <v>43</v>
      </c>
      <c r="D47" s="181"/>
      <c r="E47" s="181"/>
      <c r="F47" s="181"/>
      <c r="G47" s="181"/>
    </row>
    <row r="48" spans="2:7">
      <c r="B48" s="17">
        <v>6</v>
      </c>
      <c r="C48" s="181" t="s">
        <v>44</v>
      </c>
      <c r="D48" s="181"/>
      <c r="E48" s="181"/>
      <c r="F48" s="181"/>
      <c r="G48" s="181"/>
    </row>
    <row r="49" spans="2:7">
      <c r="B49" s="17">
        <v>7</v>
      </c>
      <c r="C49" s="181" t="s">
        <v>63</v>
      </c>
      <c r="D49" s="181"/>
      <c r="E49" s="181"/>
      <c r="F49" s="181"/>
      <c r="G49" s="181"/>
    </row>
    <row r="50" spans="2:7">
      <c r="B50" s="17">
        <v>8</v>
      </c>
      <c r="C50" s="181" t="s">
        <v>64</v>
      </c>
      <c r="D50" s="181"/>
      <c r="E50" s="181"/>
      <c r="F50" s="181"/>
      <c r="G50" s="181"/>
    </row>
  </sheetData>
  <sheetProtection algorithmName="SHA-512" hashValue="j4/4wXxoAmaMsNj/Zbe2P9j2MgkZzZqwx10Dm0Pyk0hlekUDW01hg1gnVNLsPLIyrHDw7ZCMMqJJGijpth23YA==" saltValue="QK4yOCoG1kKLjvomcpw7EQ==" spinCount="100000" sheet="1" objects="1" scenarios="1"/>
  <mergeCells count="20">
    <mergeCell ref="C49:G49"/>
    <mergeCell ref="C50:G50"/>
    <mergeCell ref="C45:G45"/>
    <mergeCell ref="C46:G46"/>
    <mergeCell ref="C47:G47"/>
    <mergeCell ref="C48:G48"/>
    <mergeCell ref="C44:G44"/>
    <mergeCell ref="C36:G36"/>
    <mergeCell ref="C37:G37"/>
    <mergeCell ref="C38:G38"/>
    <mergeCell ref="C39:G39"/>
    <mergeCell ref="C40:G40"/>
    <mergeCell ref="C41:G41"/>
    <mergeCell ref="C42:G42"/>
    <mergeCell ref="C43:G43"/>
    <mergeCell ref="C35:G35"/>
    <mergeCell ref="C31:G31"/>
    <mergeCell ref="C32:G32"/>
    <mergeCell ref="C33:G33"/>
    <mergeCell ref="C34:G34"/>
  </mergeCells>
  <pageMargins left="0.70866141732283472" right="0.70866141732283472" top="0.74803149606299213" bottom="0.74803149606299213" header="0.31496062992125984" footer="0.31496062992125984"/>
  <pageSetup paperSize="9" scale="68" orientation="portrait" r:id="rId1"/>
  <headerFooter>
    <oddHeader>&amp;C&amp;"-,Ležeče"Rekonstrukcija ceste R1-212/1119 Bloška Polica - Sodražica
od km 13,540 do km 15,352 skozi Žimarice&amp;R&amp;"-,Ležeče"RAZPIS 2020</oddHeader>
    <oddFooter>Stran &amp;P od &amp;N</oddFooter>
  </headerFooter>
  <rowBreaks count="1" manualBreakCount="1">
    <brk id="28" min="1" max="7"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15AA7B-93F4-40C5-8AC6-D4B281773B29}">
  <sheetPr>
    <tabColor rgb="FFFF0000"/>
  </sheetPr>
  <dimension ref="B1:K132"/>
  <sheetViews>
    <sheetView view="pageBreakPreview" topLeftCell="A112" zoomScaleNormal="100" zoomScaleSheetLayoutView="100" workbookViewId="0">
      <selection activeCell="G120" sqref="G120"/>
    </sheetView>
  </sheetViews>
  <sheetFormatPr defaultColWidth="9.140625" defaultRowHeight="15.75"/>
  <cols>
    <col min="1" max="1" width="9.140625" style="90"/>
    <col min="2" max="3" width="10.7109375" style="92" customWidth="1"/>
    <col min="4" max="4" width="47.7109375" style="86" customWidth="1"/>
    <col min="5" max="5" width="14.7109375" style="87" customWidth="1"/>
    <col min="6" max="6" width="12.7109375" style="87" customWidth="1"/>
    <col min="7" max="7" width="15.7109375" style="18" customWidth="1"/>
    <col min="8" max="8" width="15.7109375" style="88" customWidth="1"/>
    <col min="9" max="9" width="11.5703125" style="89" bestFit="1" customWidth="1"/>
    <col min="10" max="10" width="10.140625" style="90" bestFit="1" customWidth="1"/>
    <col min="11" max="16384" width="9.140625" style="90"/>
  </cols>
  <sheetData>
    <row r="1" spans="2:10">
      <c r="B1" s="84" t="s">
        <v>51</v>
      </c>
      <c r="C1" s="85" t="str">
        <f ca="1">MID(CELL("filename",A1),FIND("]",CELL("filename",A1))+1,255)</f>
        <v>AP</v>
      </c>
    </row>
    <row r="3" spans="2:10">
      <c r="B3" s="91" t="s">
        <v>14</v>
      </c>
    </row>
    <row r="4" spans="2:10">
      <c r="B4" s="93" t="str">
        <f ca="1">"REKAPITULACIJA "&amp;C1</f>
        <v>REKAPITULACIJA AP</v>
      </c>
      <c r="C4" s="94"/>
      <c r="D4" s="94"/>
      <c r="E4" s="95"/>
      <c r="F4" s="95"/>
      <c r="G4" s="19"/>
      <c r="H4" s="57"/>
      <c r="I4" s="96"/>
    </row>
    <row r="5" spans="2:10">
      <c r="B5" s="97"/>
      <c r="C5" s="98"/>
      <c r="D5" s="99"/>
      <c r="H5" s="100"/>
      <c r="I5" s="101"/>
      <c r="J5" s="102"/>
    </row>
    <row r="6" spans="2:10">
      <c r="B6" s="103" t="s">
        <v>47</v>
      </c>
      <c r="D6" s="104" t="str">
        <f>VLOOKUP(B6,$B$22:$H$9890,2,FALSE)</f>
        <v>PREDDELA</v>
      </c>
      <c r="E6" s="105"/>
      <c r="F6" s="88"/>
      <c r="H6" s="106">
        <f>VLOOKUP($D6&amp;" SKUPAJ:",$G$22:H$9890,2,FALSE)</f>
        <v>0</v>
      </c>
      <c r="I6" s="107"/>
      <c r="J6" s="108"/>
    </row>
    <row r="7" spans="2:10">
      <c r="B7" s="103"/>
      <c r="D7" s="104"/>
      <c r="E7" s="105"/>
      <c r="F7" s="88"/>
      <c r="H7" s="106"/>
      <c r="I7" s="109"/>
      <c r="J7" s="110"/>
    </row>
    <row r="8" spans="2:10">
      <c r="B8" s="103" t="s">
        <v>48</v>
      </c>
      <c r="D8" s="104" t="str">
        <f>VLOOKUP(B8,$B$22:$H$9890,2,FALSE)</f>
        <v>ZEMELJSKA DELA IN TEMELJENJE</v>
      </c>
      <c r="E8" s="105"/>
      <c r="F8" s="88"/>
      <c r="H8" s="106">
        <f>VLOOKUP($D8&amp;" SKUPAJ:",$G$22:H$9890,2,FALSE)</f>
        <v>0</v>
      </c>
      <c r="I8" s="111"/>
      <c r="J8" s="112"/>
    </row>
    <row r="9" spans="2:10">
      <c r="B9" s="103"/>
      <c r="D9" s="104"/>
      <c r="E9" s="105"/>
      <c r="F9" s="88"/>
      <c r="H9" s="106"/>
      <c r="I9" s="96"/>
    </row>
    <row r="10" spans="2:10">
      <c r="B10" s="103" t="s">
        <v>45</v>
      </c>
      <c r="D10" s="104" t="str">
        <f>VLOOKUP(B10,$B$22:$H$9890,2,FALSE)</f>
        <v>VOZIŠČE KONSTRUKCIJE</v>
      </c>
      <c r="E10" s="105"/>
      <c r="F10" s="88"/>
      <c r="H10" s="106">
        <f>VLOOKUP($D10&amp;" SKUPAJ:",$G$22:H$9890,2,FALSE)</f>
        <v>0</v>
      </c>
    </row>
    <row r="11" spans="2:10">
      <c r="B11" s="103"/>
      <c r="D11" s="104"/>
      <c r="E11" s="105"/>
      <c r="F11" s="88"/>
      <c r="H11" s="106"/>
    </row>
    <row r="12" spans="2:10">
      <c r="B12" s="103" t="s">
        <v>49</v>
      </c>
      <c r="D12" s="104" t="str">
        <f>VLOOKUP(B12,$B$22:$H$9890,2,FALSE)</f>
        <v>ODVODNJAVANJE</v>
      </c>
      <c r="E12" s="105"/>
      <c r="F12" s="88"/>
      <c r="H12" s="106">
        <f>VLOOKUP($D12&amp;" SKUPAJ:",$G$22:H$9890,2,FALSE)</f>
        <v>0</v>
      </c>
    </row>
    <row r="13" spans="2:10">
      <c r="B13" s="103"/>
      <c r="D13" s="104"/>
      <c r="E13" s="105"/>
      <c r="F13" s="88"/>
      <c r="H13" s="106"/>
    </row>
    <row r="14" spans="2:10">
      <c r="B14" s="103" t="s">
        <v>53</v>
      </c>
      <c r="D14" s="104" t="str">
        <f>VLOOKUP(B14,$B$22:$H$9890,2,FALSE)</f>
        <v>GRADBENA IN OBRTNIŠKA DELA</v>
      </c>
      <c r="E14" s="105"/>
      <c r="F14" s="88"/>
      <c r="H14" s="106">
        <f>VLOOKUP($D14&amp;" SKUPAJ:",$G$22:H$9890,2,FALSE)</f>
        <v>0</v>
      </c>
    </row>
    <row r="15" spans="2:10">
      <c r="B15" s="103"/>
      <c r="D15" s="104"/>
      <c r="E15" s="105"/>
      <c r="F15" s="88"/>
      <c r="H15" s="106"/>
      <c r="I15" s="96"/>
    </row>
    <row r="16" spans="2:10">
      <c r="B16" s="103" t="s">
        <v>68</v>
      </c>
      <c r="D16" s="104" t="str">
        <f>VLOOKUP(B16,$B$22:$H$9890,2,FALSE)</f>
        <v>OPREMA CEST</v>
      </c>
      <c r="E16" s="105"/>
      <c r="F16" s="88"/>
      <c r="H16" s="106">
        <f>VLOOKUP($D16&amp;" SKUPAJ:",$G$22:H$9890,2,FALSE)</f>
        <v>0</v>
      </c>
    </row>
    <row r="17" spans="2:11">
      <c r="B17" s="103"/>
      <c r="D17" s="104"/>
      <c r="E17" s="105"/>
      <c r="F17" s="88"/>
      <c r="H17" s="106"/>
    </row>
    <row r="18" spans="2:11">
      <c r="B18" s="103" t="s">
        <v>69</v>
      </c>
      <c r="D18" s="104" t="str">
        <f>VLOOKUP(B18,$B$22:$H$9890,2,FALSE)</f>
        <v>TUJE STORITVE</v>
      </c>
      <c r="E18" s="105"/>
      <c r="F18" s="88"/>
      <c r="H18" s="106">
        <f>VLOOKUP($D18&amp;" SKUPAJ:",$G$22:H$9890,2,FALSE)</f>
        <v>0</v>
      </c>
      <c r="I18" s="111"/>
      <c r="J18" s="112"/>
    </row>
    <row r="19" spans="2:11" s="89" customFormat="1" ht="16.5" thickBot="1">
      <c r="B19" s="113"/>
      <c r="C19" s="114"/>
      <c r="D19" s="115"/>
      <c r="E19" s="116"/>
      <c r="F19" s="117"/>
      <c r="G19" s="20"/>
      <c r="H19" s="118"/>
    </row>
    <row r="20" spans="2:11" s="89" customFormat="1" ht="16.5" thickTop="1">
      <c r="B20" s="119"/>
      <c r="C20" s="120"/>
      <c r="D20" s="121"/>
      <c r="E20" s="122"/>
      <c r="F20" s="123"/>
      <c r="G20" s="21" t="str">
        <f ca="1">"SKUPAJ "&amp;C1&amp;" (BREZ DDV):"</f>
        <v>SKUPAJ AP (BREZ DDV):</v>
      </c>
      <c r="H20" s="124">
        <f>ROUND(SUM(H6:H18),2)</f>
        <v>0</v>
      </c>
    </row>
    <row r="22" spans="2:11" s="89" customFormat="1" ht="16.5" thickBot="1">
      <c r="B22" s="125" t="s">
        <v>0</v>
      </c>
      <c r="C22" s="126" t="s">
        <v>1</v>
      </c>
      <c r="D22" s="127" t="s">
        <v>2</v>
      </c>
      <c r="E22" s="128" t="s">
        <v>3</v>
      </c>
      <c r="F22" s="128" t="s">
        <v>4</v>
      </c>
      <c r="G22" s="22" t="s">
        <v>5</v>
      </c>
      <c r="H22" s="128" t="s">
        <v>6</v>
      </c>
    </row>
    <row r="24" spans="2:11">
      <c r="B24" s="129"/>
      <c r="C24" s="129"/>
      <c r="D24" s="129"/>
      <c r="E24" s="129"/>
      <c r="F24" s="129"/>
      <c r="G24" s="78"/>
      <c r="H24" s="129"/>
    </row>
    <row r="26" spans="2:11" s="89" customFormat="1">
      <c r="B26" s="130" t="s">
        <v>47</v>
      </c>
      <c r="C26" s="182" t="s">
        <v>97</v>
      </c>
      <c r="D26" s="182"/>
      <c r="E26" s="131"/>
      <c r="F26" s="132"/>
      <c r="G26" s="23"/>
      <c r="H26" s="133"/>
    </row>
    <row r="27" spans="2:11" s="89" customFormat="1">
      <c r="B27" s="134" t="s">
        <v>65</v>
      </c>
      <c r="C27" s="183" t="s">
        <v>123</v>
      </c>
      <c r="D27" s="183"/>
      <c r="E27" s="183"/>
      <c r="F27" s="183"/>
      <c r="G27" s="24"/>
      <c r="H27" s="135"/>
    </row>
    <row r="28" spans="2:11" s="89" customFormat="1" ht="31.5">
      <c r="B28" s="136">
        <f>+COUNT($B$27:B27)+1</f>
        <v>1</v>
      </c>
      <c r="C28" s="58" t="s">
        <v>597</v>
      </c>
      <c r="D28" s="59" t="s">
        <v>993</v>
      </c>
      <c r="E28" s="57" t="s">
        <v>135</v>
      </c>
      <c r="F28" s="57">
        <v>0.06</v>
      </c>
      <c r="G28" s="26"/>
      <c r="H28" s="135">
        <f t="shared" ref="H28:H31" si="0">+$F28*G28</f>
        <v>0</v>
      </c>
      <c r="K28" s="87"/>
    </row>
    <row r="29" spans="2:11" s="89" customFormat="1" ht="31.5">
      <c r="B29" s="136">
        <f>+COUNT($B$27:B28)+1</f>
        <v>2</v>
      </c>
      <c r="C29" s="58" t="s">
        <v>119</v>
      </c>
      <c r="D29" s="59" t="s">
        <v>681</v>
      </c>
      <c r="E29" s="57" t="s">
        <v>66</v>
      </c>
      <c r="F29" s="57">
        <v>0.06</v>
      </c>
      <c r="G29" s="26"/>
      <c r="H29" s="135">
        <f t="shared" si="0"/>
        <v>0</v>
      </c>
      <c r="K29" s="87"/>
    </row>
    <row r="30" spans="2:11" s="89" customFormat="1" ht="31.5">
      <c r="B30" s="136">
        <f>+COUNT($B$27:B29)+1</f>
        <v>3</v>
      </c>
      <c r="C30" s="137" t="s">
        <v>137</v>
      </c>
      <c r="D30" s="138" t="s">
        <v>101</v>
      </c>
      <c r="E30" s="57" t="s">
        <v>23</v>
      </c>
      <c r="F30" s="57">
        <v>2</v>
      </c>
      <c r="G30" s="26"/>
      <c r="H30" s="135">
        <f t="shared" si="0"/>
        <v>0</v>
      </c>
      <c r="K30" s="87"/>
    </row>
    <row r="31" spans="2:11" s="89" customFormat="1">
      <c r="B31" s="136">
        <f>+COUNT($B$27:B30)+1</f>
        <v>4</v>
      </c>
      <c r="C31" s="58" t="s">
        <v>598</v>
      </c>
      <c r="D31" s="59" t="s">
        <v>1253</v>
      </c>
      <c r="E31" s="57" t="s">
        <v>23</v>
      </c>
      <c r="F31" s="57">
        <v>21</v>
      </c>
      <c r="G31" s="26"/>
      <c r="H31" s="135">
        <f t="shared" si="0"/>
        <v>0</v>
      </c>
      <c r="K31" s="87"/>
    </row>
    <row r="32" spans="2:11" s="89" customFormat="1">
      <c r="B32" s="134" t="s">
        <v>67</v>
      </c>
      <c r="C32" s="183" t="s">
        <v>129</v>
      </c>
      <c r="D32" s="183"/>
      <c r="E32" s="183"/>
      <c r="F32" s="183"/>
      <c r="G32" s="24"/>
      <c r="H32" s="135"/>
      <c r="K32" s="87"/>
    </row>
    <row r="33" spans="2:11" s="89" customFormat="1" ht="50.25" customHeight="1">
      <c r="B33" s="134"/>
      <c r="C33" s="184" t="s">
        <v>1044</v>
      </c>
      <c r="D33" s="184"/>
      <c r="E33" s="184"/>
      <c r="F33" s="184"/>
      <c r="G33" s="24"/>
      <c r="H33" s="135"/>
    </row>
    <row r="34" spans="2:11" s="89" customFormat="1" ht="55.5" customHeight="1">
      <c r="B34" s="136">
        <f>+COUNT($B$27:B33)+1</f>
        <v>5</v>
      </c>
      <c r="C34" s="58" t="s">
        <v>1254</v>
      </c>
      <c r="D34" s="59" t="s">
        <v>1256</v>
      </c>
      <c r="E34" s="57" t="s">
        <v>24</v>
      </c>
      <c r="F34" s="57">
        <v>60</v>
      </c>
      <c r="G34" s="26"/>
      <c r="H34" s="135">
        <f t="shared" ref="H34:H36" si="1">+$F34*G34</f>
        <v>0</v>
      </c>
    </row>
    <row r="35" spans="2:11" s="89" customFormat="1" ht="31.5">
      <c r="B35" s="136">
        <f>+COUNT($B$27:B34)+1</f>
        <v>6</v>
      </c>
      <c r="C35" s="58" t="s">
        <v>1255</v>
      </c>
      <c r="D35" s="59" t="s">
        <v>1051</v>
      </c>
      <c r="E35" s="57" t="s">
        <v>54</v>
      </c>
      <c r="F35" s="57">
        <v>11</v>
      </c>
      <c r="G35" s="26"/>
      <c r="H35" s="135">
        <f t="shared" si="1"/>
        <v>0</v>
      </c>
      <c r="K35" s="87"/>
    </row>
    <row r="36" spans="2:11" s="89" customFormat="1" ht="31.5">
      <c r="B36" s="136">
        <f>+COUNT($B$27:B35)+1</f>
        <v>7</v>
      </c>
      <c r="C36" s="58" t="s">
        <v>603</v>
      </c>
      <c r="D36" s="59" t="s">
        <v>685</v>
      </c>
      <c r="E36" s="57" t="s">
        <v>23</v>
      </c>
      <c r="F36" s="57">
        <v>2</v>
      </c>
      <c r="G36" s="26"/>
      <c r="H36" s="135">
        <f t="shared" si="1"/>
        <v>0</v>
      </c>
      <c r="K36" s="87"/>
    </row>
    <row r="37" spans="2:11" s="89" customFormat="1" ht="15.75" customHeight="1">
      <c r="B37" s="141"/>
      <c r="C37" s="142"/>
      <c r="D37" s="143"/>
      <c r="E37" s="144"/>
      <c r="F37" s="145"/>
      <c r="G37" s="64"/>
      <c r="H37" s="146"/>
    </row>
    <row r="38" spans="2:11" s="89" customFormat="1">
      <c r="B38" s="147"/>
      <c r="C38" s="148"/>
      <c r="D38" s="148"/>
      <c r="E38" s="149"/>
      <c r="F38" s="149"/>
      <c r="G38" s="25" t="str">
        <f>C26&amp;" SKUPAJ:"</f>
        <v>PREDDELA SKUPAJ:</v>
      </c>
      <c r="H38" s="150">
        <f>SUM(H$28:H$36)</f>
        <v>0</v>
      </c>
    </row>
    <row r="39" spans="2:11" s="89" customFormat="1">
      <c r="B39" s="141"/>
      <c r="C39" s="142"/>
      <c r="D39" s="143"/>
      <c r="E39" s="144"/>
      <c r="F39" s="145"/>
      <c r="G39" s="64"/>
      <c r="H39" s="146"/>
    </row>
    <row r="40" spans="2:11" s="89" customFormat="1">
      <c r="B40" s="130" t="s">
        <v>48</v>
      </c>
      <c r="C40" s="182" t="s">
        <v>168</v>
      </c>
      <c r="D40" s="182"/>
      <c r="E40" s="131"/>
      <c r="F40" s="132"/>
      <c r="G40" s="23"/>
      <c r="H40" s="133"/>
    </row>
    <row r="41" spans="2:11" s="89" customFormat="1" ht="47.25" customHeight="1">
      <c r="B41" s="134"/>
      <c r="C41" s="184" t="s">
        <v>1177</v>
      </c>
      <c r="D41" s="184"/>
      <c r="E41" s="184"/>
      <c r="F41" s="184"/>
      <c r="G41" s="24"/>
      <c r="H41" s="135"/>
    </row>
    <row r="42" spans="2:11" s="89" customFormat="1">
      <c r="B42" s="134" t="s">
        <v>74</v>
      </c>
      <c r="C42" s="183" t="s">
        <v>121</v>
      </c>
      <c r="D42" s="183"/>
      <c r="E42" s="183"/>
      <c r="F42" s="183"/>
      <c r="G42" s="24"/>
      <c r="H42" s="135"/>
    </row>
    <row r="43" spans="2:11" s="89" customFormat="1" ht="31.5">
      <c r="B43" s="136">
        <f>+COUNT($B$42:B42)+1</f>
        <v>1</v>
      </c>
      <c r="C43" s="58" t="s">
        <v>169</v>
      </c>
      <c r="D43" s="59" t="s">
        <v>1055</v>
      </c>
      <c r="E43" s="57" t="s">
        <v>25</v>
      </c>
      <c r="F43" s="57">
        <v>16.010000000000002</v>
      </c>
      <c r="G43" s="26"/>
      <c r="H43" s="135">
        <f t="shared" ref="H43:H58" si="2">+$F43*G43</f>
        <v>0</v>
      </c>
    </row>
    <row r="44" spans="2:11" s="89" customFormat="1" ht="31.5">
      <c r="B44" s="136">
        <f>+COUNT($B$42:B43)+1</f>
        <v>2</v>
      </c>
      <c r="C44" s="58" t="s">
        <v>170</v>
      </c>
      <c r="D44" s="59" t="s">
        <v>711</v>
      </c>
      <c r="E44" s="57" t="s">
        <v>25</v>
      </c>
      <c r="F44" s="57">
        <v>43</v>
      </c>
      <c r="G44" s="26"/>
      <c r="H44" s="135">
        <f t="shared" si="2"/>
        <v>0</v>
      </c>
    </row>
    <row r="45" spans="2:11" s="89" customFormat="1" ht="31.5">
      <c r="B45" s="136">
        <f>+COUNT($B$42:B44)+1</f>
        <v>3</v>
      </c>
      <c r="C45" s="58" t="s">
        <v>172</v>
      </c>
      <c r="D45" s="59" t="s">
        <v>713</v>
      </c>
      <c r="E45" s="57" t="s">
        <v>25</v>
      </c>
      <c r="F45" s="57">
        <v>15</v>
      </c>
      <c r="G45" s="26"/>
      <c r="H45" s="135">
        <f t="shared" si="2"/>
        <v>0</v>
      </c>
    </row>
    <row r="46" spans="2:11" s="89" customFormat="1" ht="31.5">
      <c r="B46" s="136">
        <f>+COUNT($B$42:B45)+1</f>
        <v>4</v>
      </c>
      <c r="C46" s="58" t="s">
        <v>171</v>
      </c>
      <c r="D46" s="59" t="s">
        <v>712</v>
      </c>
      <c r="E46" s="57" t="s">
        <v>25</v>
      </c>
      <c r="F46" s="57">
        <v>5</v>
      </c>
      <c r="G46" s="26"/>
      <c r="H46" s="135">
        <f t="shared" si="2"/>
        <v>0</v>
      </c>
    </row>
    <row r="47" spans="2:11" s="89" customFormat="1" ht="78.75">
      <c r="B47" s="136">
        <f>+COUNT($B$42:B46)+1</f>
        <v>5</v>
      </c>
      <c r="C47" s="58" t="s">
        <v>175</v>
      </c>
      <c r="D47" s="59" t="s">
        <v>995</v>
      </c>
      <c r="E47" s="57" t="s">
        <v>25</v>
      </c>
      <c r="F47" s="57">
        <v>16</v>
      </c>
      <c r="G47" s="26"/>
      <c r="H47" s="135">
        <f t="shared" si="2"/>
        <v>0</v>
      </c>
    </row>
    <row r="48" spans="2:11" s="89" customFormat="1" ht="78.75">
      <c r="B48" s="136">
        <f>+COUNT($B$42:B47)+1</f>
        <v>6</v>
      </c>
      <c r="C48" s="58" t="s">
        <v>175</v>
      </c>
      <c r="D48" s="59" t="s">
        <v>996</v>
      </c>
      <c r="E48" s="57" t="s">
        <v>25</v>
      </c>
      <c r="F48" s="57">
        <v>5</v>
      </c>
      <c r="G48" s="26"/>
      <c r="H48" s="135">
        <f t="shared" si="2"/>
        <v>0</v>
      </c>
    </row>
    <row r="49" spans="2:10" s="89" customFormat="1">
      <c r="B49" s="134" t="s">
        <v>75</v>
      </c>
      <c r="C49" s="183" t="s">
        <v>130</v>
      </c>
      <c r="D49" s="183"/>
      <c r="E49" s="183"/>
      <c r="F49" s="183"/>
      <c r="G49" s="24"/>
      <c r="H49" s="135"/>
    </row>
    <row r="50" spans="2:10" s="89" customFormat="1" ht="31.5">
      <c r="B50" s="136">
        <f>+COUNT($B$42:B49)+1</f>
        <v>7</v>
      </c>
      <c r="C50" s="58" t="s">
        <v>181</v>
      </c>
      <c r="D50" s="59" t="s">
        <v>720</v>
      </c>
      <c r="E50" s="57" t="s">
        <v>24</v>
      </c>
      <c r="F50" s="57">
        <v>120</v>
      </c>
      <c r="G50" s="26"/>
      <c r="H50" s="135">
        <f t="shared" ref="H50:H51" si="3">+$F50*G50</f>
        <v>0</v>
      </c>
    </row>
    <row r="51" spans="2:10" s="89" customFormat="1" ht="31.5">
      <c r="B51" s="136">
        <f>+COUNT($B$42:B50)+1</f>
        <v>8</v>
      </c>
      <c r="C51" s="58" t="s">
        <v>182</v>
      </c>
      <c r="D51" s="59" t="s">
        <v>721</v>
      </c>
      <c r="E51" s="57" t="s">
        <v>24</v>
      </c>
      <c r="F51" s="57">
        <v>20</v>
      </c>
      <c r="G51" s="26"/>
      <c r="H51" s="135">
        <f t="shared" si="3"/>
        <v>0</v>
      </c>
    </row>
    <row r="52" spans="2:10" s="89" customFormat="1">
      <c r="B52" s="134" t="s">
        <v>103</v>
      </c>
      <c r="C52" s="183" t="s">
        <v>131</v>
      </c>
      <c r="D52" s="183"/>
      <c r="E52" s="183"/>
      <c r="F52" s="183"/>
      <c r="G52" s="24"/>
      <c r="H52" s="135"/>
    </row>
    <row r="53" spans="2:10" s="89" customFormat="1" ht="31.5">
      <c r="B53" s="136">
        <f>+COUNT($B$42:B52)+1</f>
        <v>9</v>
      </c>
      <c r="C53" s="58" t="s">
        <v>615</v>
      </c>
      <c r="D53" s="59" t="s">
        <v>1056</v>
      </c>
      <c r="E53" s="57" t="s">
        <v>24</v>
      </c>
      <c r="F53" s="57">
        <v>140</v>
      </c>
      <c r="G53" s="26"/>
      <c r="H53" s="135">
        <f t="shared" ref="H53" si="4">+$F53*G53</f>
        <v>0</v>
      </c>
    </row>
    <row r="54" spans="2:10" s="89" customFormat="1">
      <c r="B54" s="134" t="s">
        <v>76</v>
      </c>
      <c r="C54" s="183" t="s">
        <v>184</v>
      </c>
      <c r="D54" s="183"/>
      <c r="E54" s="183"/>
      <c r="F54" s="183"/>
      <c r="G54" s="24"/>
      <c r="H54" s="135"/>
    </row>
    <row r="55" spans="2:10" s="89" customFormat="1" ht="31.5">
      <c r="B55" s="136">
        <f>+COUNT($B$42:B54)+1</f>
        <v>10</v>
      </c>
      <c r="C55" s="58" t="s">
        <v>185</v>
      </c>
      <c r="D55" s="59" t="s">
        <v>997</v>
      </c>
      <c r="E55" s="57" t="s">
        <v>25</v>
      </c>
      <c r="F55" s="57">
        <v>40</v>
      </c>
      <c r="G55" s="26"/>
      <c r="H55" s="135">
        <f t="shared" ref="H55:H57" si="5">+$F55*G55</f>
        <v>0</v>
      </c>
    </row>
    <row r="56" spans="2:10" s="89" customFormat="1">
      <c r="B56" s="134" t="s">
        <v>77</v>
      </c>
      <c r="C56" s="183" t="s">
        <v>132</v>
      </c>
      <c r="D56" s="183"/>
      <c r="E56" s="183"/>
      <c r="F56" s="183"/>
      <c r="G56" s="24"/>
      <c r="H56" s="135"/>
    </row>
    <row r="57" spans="2:10" s="89" customFormat="1" ht="31.5">
      <c r="B57" s="136">
        <f>+COUNT($B$42:B56)+1</f>
        <v>11</v>
      </c>
      <c r="C57" s="58" t="s">
        <v>104</v>
      </c>
      <c r="D57" s="59" t="s">
        <v>727</v>
      </c>
      <c r="E57" s="57" t="s">
        <v>24</v>
      </c>
      <c r="F57" s="57">
        <v>200</v>
      </c>
      <c r="G57" s="26"/>
      <c r="H57" s="135">
        <f t="shared" si="5"/>
        <v>0</v>
      </c>
    </row>
    <row r="58" spans="2:10" s="89" customFormat="1" ht="31.5">
      <c r="B58" s="136">
        <f>+COUNT($B$42:B57)+1</f>
        <v>12</v>
      </c>
      <c r="C58" s="58" t="s">
        <v>189</v>
      </c>
      <c r="D58" s="59" t="s">
        <v>728</v>
      </c>
      <c r="E58" s="57" t="s">
        <v>24</v>
      </c>
      <c r="F58" s="57">
        <v>200</v>
      </c>
      <c r="G58" s="26"/>
      <c r="H58" s="135">
        <f t="shared" si="2"/>
        <v>0</v>
      </c>
    </row>
    <row r="59" spans="2:10" s="89" customFormat="1">
      <c r="B59" s="134" t="s">
        <v>78</v>
      </c>
      <c r="C59" s="183" t="s">
        <v>122</v>
      </c>
      <c r="D59" s="183"/>
      <c r="E59" s="183"/>
      <c r="F59" s="183"/>
      <c r="G59" s="24"/>
      <c r="H59" s="135"/>
    </row>
    <row r="60" spans="2:10" s="89" customFormat="1" ht="41.25" customHeight="1">
      <c r="B60" s="134"/>
      <c r="C60" s="184" t="s">
        <v>682</v>
      </c>
      <c r="D60" s="184"/>
      <c r="E60" s="184"/>
      <c r="F60" s="184"/>
      <c r="G60" s="24"/>
      <c r="H60" s="135"/>
    </row>
    <row r="61" spans="2:10" s="89" customFormat="1" ht="31.5">
      <c r="B61" s="136">
        <f>+COUNT($B$42:B60)+1</f>
        <v>13</v>
      </c>
      <c r="C61" s="58" t="s">
        <v>620</v>
      </c>
      <c r="D61" s="59" t="s">
        <v>1379</v>
      </c>
      <c r="E61" s="57" t="s">
        <v>25</v>
      </c>
      <c r="F61" s="57">
        <v>64</v>
      </c>
      <c r="G61" s="26"/>
      <c r="H61" s="135">
        <f t="shared" ref="H61:H62" si="6">+$F61*G61</f>
        <v>0</v>
      </c>
      <c r="J61" s="90"/>
    </row>
    <row r="62" spans="2:10" s="89" customFormat="1" ht="30.75" customHeight="1">
      <c r="B62" s="136">
        <f>+COUNT($B$42:B61)+1</f>
        <v>14</v>
      </c>
      <c r="C62" s="58" t="s">
        <v>621</v>
      </c>
      <c r="D62" s="59" t="s">
        <v>1377</v>
      </c>
      <c r="E62" s="57" t="s">
        <v>25</v>
      </c>
      <c r="F62" s="57">
        <v>20</v>
      </c>
      <c r="G62" s="26"/>
      <c r="H62" s="135">
        <f t="shared" si="6"/>
        <v>0</v>
      </c>
      <c r="J62" s="90"/>
    </row>
    <row r="63" spans="2:10" s="89" customFormat="1" ht="15.75" customHeight="1">
      <c r="B63" s="141"/>
      <c r="C63" s="142"/>
      <c r="D63" s="143"/>
      <c r="E63" s="144"/>
      <c r="F63" s="145"/>
      <c r="G63" s="64"/>
      <c r="H63" s="146"/>
    </row>
    <row r="64" spans="2:10" s="89" customFormat="1" ht="16.5" thickBot="1">
      <c r="B64" s="147"/>
      <c r="C64" s="148"/>
      <c r="D64" s="148"/>
      <c r="E64" s="149"/>
      <c r="F64" s="149"/>
      <c r="G64" s="25" t="str">
        <f>C40&amp;" SKUPAJ:"</f>
        <v>ZEMELJSKA DELA IN TEMELJENJE SKUPAJ:</v>
      </c>
      <c r="H64" s="150">
        <f>SUM(H$43:H$62)</f>
        <v>0</v>
      </c>
    </row>
    <row r="65" spans="2:10" s="89" customFormat="1">
      <c r="B65" s="152"/>
      <c r="C65" s="142"/>
      <c r="D65" s="153"/>
      <c r="E65" s="154"/>
      <c r="F65" s="145"/>
      <c r="G65" s="64"/>
      <c r="H65" s="146"/>
      <c r="J65" s="90"/>
    </row>
    <row r="66" spans="2:10" s="89" customFormat="1">
      <c r="B66" s="130" t="s">
        <v>45</v>
      </c>
      <c r="C66" s="182" t="s">
        <v>79</v>
      </c>
      <c r="D66" s="182"/>
      <c r="E66" s="131"/>
      <c r="F66" s="132"/>
      <c r="G66" s="23"/>
      <c r="H66" s="133"/>
      <c r="J66" s="90"/>
    </row>
    <row r="67" spans="2:10" s="89" customFormat="1">
      <c r="B67" s="134" t="s">
        <v>80</v>
      </c>
      <c r="C67" s="183" t="s">
        <v>84</v>
      </c>
      <c r="D67" s="183"/>
      <c r="E67" s="183"/>
      <c r="F67" s="183"/>
      <c r="G67" s="24"/>
      <c r="H67" s="135"/>
    </row>
    <row r="68" spans="2:10" s="89" customFormat="1">
      <c r="B68" s="134" t="s">
        <v>81</v>
      </c>
      <c r="C68" s="183" t="s">
        <v>195</v>
      </c>
      <c r="D68" s="183"/>
      <c r="E68" s="183"/>
      <c r="F68" s="183"/>
      <c r="G68" s="24"/>
      <c r="H68" s="135"/>
    </row>
    <row r="69" spans="2:10" s="89" customFormat="1" ht="47.25">
      <c r="B69" s="136">
        <f>+COUNT($B$68:B68)+1</f>
        <v>1</v>
      </c>
      <c r="C69" s="58" t="s">
        <v>623</v>
      </c>
      <c r="D69" s="59" t="s">
        <v>118</v>
      </c>
      <c r="E69" s="57" t="s">
        <v>25</v>
      </c>
      <c r="F69" s="57">
        <v>26</v>
      </c>
      <c r="G69" s="26"/>
      <c r="H69" s="135">
        <f>+$F69*G69</f>
        <v>0</v>
      </c>
      <c r="J69" s="90"/>
    </row>
    <row r="70" spans="2:10" s="89" customFormat="1">
      <c r="B70" s="134" t="s">
        <v>105</v>
      </c>
      <c r="C70" s="183" t="s">
        <v>731</v>
      </c>
      <c r="D70" s="183"/>
      <c r="E70" s="183"/>
      <c r="F70" s="183"/>
      <c r="G70" s="24"/>
      <c r="H70" s="135"/>
    </row>
    <row r="71" spans="2:10" s="89" customFormat="1" ht="31.5">
      <c r="B71" s="136">
        <f>+COUNT($B$68:B70)+1</f>
        <v>2</v>
      </c>
      <c r="C71" s="137" t="s">
        <v>625</v>
      </c>
      <c r="D71" s="138" t="s">
        <v>1062</v>
      </c>
      <c r="E71" s="139" t="s">
        <v>24</v>
      </c>
      <c r="F71" s="139">
        <v>105</v>
      </c>
      <c r="G71" s="26"/>
      <c r="H71" s="135">
        <f>+$F71*G71</f>
        <v>0</v>
      </c>
      <c r="J71" s="90"/>
    </row>
    <row r="72" spans="2:10" s="89" customFormat="1">
      <c r="B72" s="134" t="s">
        <v>83</v>
      </c>
      <c r="C72" s="183" t="s">
        <v>1128</v>
      </c>
      <c r="D72" s="183"/>
      <c r="E72" s="183"/>
      <c r="F72" s="183"/>
      <c r="G72" s="24"/>
      <c r="H72" s="135"/>
    </row>
    <row r="73" spans="2:10" s="89" customFormat="1" ht="15.75" customHeight="1">
      <c r="B73" s="134" t="s">
        <v>85</v>
      </c>
      <c r="C73" s="183" t="s">
        <v>200</v>
      </c>
      <c r="D73" s="183"/>
      <c r="E73" s="183"/>
      <c r="F73" s="183"/>
      <c r="G73" s="24"/>
      <c r="H73" s="135"/>
    </row>
    <row r="74" spans="2:10" s="89" customFormat="1" ht="31.5">
      <c r="B74" s="136">
        <f>+COUNT($B$68:B73)+1</f>
        <v>3</v>
      </c>
      <c r="C74" s="137" t="s">
        <v>629</v>
      </c>
      <c r="D74" s="138" t="s">
        <v>1065</v>
      </c>
      <c r="E74" s="139" t="s">
        <v>24</v>
      </c>
      <c r="F74" s="139">
        <v>105</v>
      </c>
      <c r="G74" s="26"/>
      <c r="H74" s="135">
        <f t="shared" ref="H74" si="7">+$F74*G74</f>
        <v>0</v>
      </c>
      <c r="J74" s="90"/>
    </row>
    <row r="75" spans="2:10" s="89" customFormat="1">
      <c r="B75" s="134" t="s">
        <v>88</v>
      </c>
      <c r="C75" s="183" t="s">
        <v>1257</v>
      </c>
      <c r="D75" s="183"/>
      <c r="E75" s="183"/>
      <c r="F75" s="183"/>
      <c r="G75" s="24"/>
      <c r="H75" s="135"/>
    </row>
    <row r="76" spans="2:10" s="89" customFormat="1" ht="47.25">
      <c r="B76" s="136">
        <f>+COUNT($B$68:B75)+1</f>
        <v>4</v>
      </c>
      <c r="C76" s="137" t="s">
        <v>321</v>
      </c>
      <c r="D76" s="138" t="s">
        <v>966</v>
      </c>
      <c r="E76" s="139" t="s">
        <v>54</v>
      </c>
      <c r="F76" s="139">
        <v>56</v>
      </c>
      <c r="G76" s="26"/>
      <c r="H76" s="135">
        <f t="shared" ref="H76" si="8">+$F76*G76</f>
        <v>0</v>
      </c>
      <c r="J76" s="90"/>
    </row>
    <row r="77" spans="2:10" s="89" customFormat="1" ht="15.75" customHeight="1">
      <c r="B77" s="141"/>
      <c r="C77" s="142"/>
      <c r="D77" s="143"/>
      <c r="E77" s="144"/>
      <c r="F77" s="145"/>
      <c r="G77" s="64"/>
      <c r="H77" s="146"/>
    </row>
    <row r="78" spans="2:10" s="89" customFormat="1" ht="16.5" thickBot="1">
      <c r="B78" s="147"/>
      <c r="C78" s="148"/>
      <c r="D78" s="148"/>
      <c r="E78" s="149"/>
      <c r="F78" s="149"/>
      <c r="G78" s="25" t="str">
        <f>C66&amp;" SKUPAJ:"</f>
        <v>VOZIŠČE KONSTRUKCIJE SKUPAJ:</v>
      </c>
      <c r="H78" s="150">
        <f>SUM(H$69:H$76)</f>
        <v>0</v>
      </c>
    </row>
    <row r="79" spans="2:10" s="89" customFormat="1">
      <c r="B79" s="152"/>
      <c r="C79" s="142"/>
      <c r="D79" s="153"/>
      <c r="E79" s="154"/>
      <c r="F79" s="145"/>
      <c r="G79" s="64"/>
      <c r="H79" s="146"/>
      <c r="J79" s="90"/>
    </row>
    <row r="80" spans="2:10" s="89" customFormat="1">
      <c r="B80" s="130" t="s">
        <v>49</v>
      </c>
      <c r="C80" s="182" t="s">
        <v>7</v>
      </c>
      <c r="D80" s="182"/>
      <c r="E80" s="131"/>
      <c r="F80" s="132"/>
      <c r="G80" s="23"/>
      <c r="H80" s="133"/>
      <c r="J80" s="90"/>
    </row>
    <row r="81" spans="2:10" s="89" customFormat="1" ht="15.75" customHeight="1">
      <c r="B81" s="134" t="s">
        <v>98</v>
      </c>
      <c r="C81" s="183" t="s">
        <v>635</v>
      </c>
      <c r="D81" s="183"/>
      <c r="E81" s="183"/>
      <c r="F81" s="183"/>
      <c r="G81" s="24"/>
      <c r="H81" s="135"/>
    </row>
    <row r="82" spans="2:10" s="89" customFormat="1" ht="47.25">
      <c r="B82" s="136">
        <f>+COUNT($B81:B$81)+1</f>
        <v>1</v>
      </c>
      <c r="C82" s="58" t="s">
        <v>1258</v>
      </c>
      <c r="D82" s="59" t="s">
        <v>1259</v>
      </c>
      <c r="E82" s="57" t="s">
        <v>54</v>
      </c>
      <c r="F82" s="57">
        <v>52</v>
      </c>
      <c r="G82" s="26"/>
      <c r="H82" s="135">
        <f>+$F82*G82</f>
        <v>0</v>
      </c>
      <c r="J82" s="90"/>
    </row>
    <row r="83" spans="2:10" s="89" customFormat="1" ht="15.75" customHeight="1">
      <c r="B83" s="134" t="s">
        <v>1261</v>
      </c>
      <c r="C83" s="183" t="s">
        <v>1260</v>
      </c>
      <c r="D83" s="183"/>
      <c r="E83" s="183"/>
      <c r="F83" s="183"/>
      <c r="G83" s="24"/>
      <c r="H83" s="135"/>
    </row>
    <row r="84" spans="2:10" s="89" customFormat="1" ht="47.25">
      <c r="B84" s="136">
        <f>+COUNT($B$81:B83)+1</f>
        <v>2</v>
      </c>
      <c r="C84" s="58" t="s">
        <v>211</v>
      </c>
      <c r="D84" s="59" t="s">
        <v>756</v>
      </c>
      <c r="E84" s="57" t="s">
        <v>54</v>
      </c>
      <c r="F84" s="57">
        <v>23</v>
      </c>
      <c r="G84" s="26"/>
      <c r="H84" s="135">
        <f>+$F84*G84</f>
        <v>0</v>
      </c>
      <c r="J84" s="90"/>
    </row>
    <row r="85" spans="2:10" s="89" customFormat="1" ht="63">
      <c r="B85" s="136">
        <f>+COUNT($B$81:B84)+1</f>
        <v>3</v>
      </c>
      <c r="C85" s="58" t="s">
        <v>212</v>
      </c>
      <c r="D85" s="59" t="s">
        <v>1262</v>
      </c>
      <c r="E85" s="57" t="s">
        <v>54</v>
      </c>
      <c r="F85" s="57">
        <v>22</v>
      </c>
      <c r="G85" s="26"/>
      <c r="H85" s="135">
        <f t="shared" ref="H85:H89" si="9">+$F85*G85</f>
        <v>0</v>
      </c>
      <c r="J85" s="90"/>
    </row>
    <row r="86" spans="2:10" s="89" customFormat="1" ht="31.5">
      <c r="B86" s="136">
        <f>+COUNT($B$81:B85)+1</f>
        <v>4</v>
      </c>
      <c r="C86" s="58" t="s">
        <v>638</v>
      </c>
      <c r="D86" s="59" t="s">
        <v>761</v>
      </c>
      <c r="E86" s="57" t="s">
        <v>25</v>
      </c>
      <c r="F86" s="57">
        <v>4.2</v>
      </c>
      <c r="G86" s="26"/>
      <c r="H86" s="135">
        <f t="shared" si="9"/>
        <v>0</v>
      </c>
      <c r="J86" s="90"/>
    </row>
    <row r="87" spans="2:10" s="89" customFormat="1">
      <c r="B87" s="136">
        <f>+COUNT($B$81:B86)+1</f>
        <v>5</v>
      </c>
      <c r="C87" s="58" t="s">
        <v>639</v>
      </c>
      <c r="D87" s="59" t="s">
        <v>218</v>
      </c>
      <c r="E87" s="57" t="s">
        <v>54</v>
      </c>
      <c r="F87" s="57">
        <v>45</v>
      </c>
      <c r="G87" s="26"/>
      <c r="H87" s="135">
        <f t="shared" si="9"/>
        <v>0</v>
      </c>
      <c r="J87" s="90"/>
    </row>
    <row r="88" spans="2:10" s="89" customFormat="1" ht="15.75" customHeight="1">
      <c r="B88" s="134" t="s">
        <v>1261</v>
      </c>
      <c r="C88" s="183" t="s">
        <v>1263</v>
      </c>
      <c r="D88" s="183"/>
      <c r="E88" s="183"/>
      <c r="F88" s="183"/>
      <c r="G88" s="24"/>
      <c r="H88" s="135"/>
    </row>
    <row r="89" spans="2:10" s="89" customFormat="1" ht="63">
      <c r="B89" s="136">
        <f>+COUNT($B$81:B88)+1</f>
        <v>6</v>
      </c>
      <c r="C89" s="58" t="s">
        <v>1264</v>
      </c>
      <c r="D89" s="59" t="s">
        <v>1266</v>
      </c>
      <c r="E89" s="57" t="s">
        <v>54</v>
      </c>
      <c r="F89" s="57">
        <v>8</v>
      </c>
      <c r="G89" s="26"/>
      <c r="H89" s="135">
        <f t="shared" si="9"/>
        <v>0</v>
      </c>
      <c r="J89" s="90"/>
    </row>
    <row r="90" spans="2:10" s="89" customFormat="1" ht="47.25">
      <c r="B90" s="136">
        <f>+COUNT($B$81:B89)+1</f>
        <v>7</v>
      </c>
      <c r="C90" s="58" t="s">
        <v>1265</v>
      </c>
      <c r="D90" s="59" t="s">
        <v>747</v>
      </c>
      <c r="E90" s="57" t="s">
        <v>54</v>
      </c>
      <c r="F90" s="57">
        <v>8</v>
      </c>
      <c r="G90" s="26"/>
      <c r="H90" s="135">
        <f t="shared" ref="H90:H95" si="10">+$F90*G90</f>
        <v>0</v>
      </c>
      <c r="J90" s="90"/>
    </row>
    <row r="91" spans="2:10" s="89" customFormat="1">
      <c r="B91" s="134" t="s">
        <v>125</v>
      </c>
      <c r="C91" s="183" t="s">
        <v>126</v>
      </c>
      <c r="D91" s="183"/>
      <c r="E91" s="183"/>
      <c r="F91" s="183"/>
      <c r="G91" s="24"/>
      <c r="H91" s="135"/>
      <c r="J91" s="90"/>
    </row>
    <row r="92" spans="2:10" s="89" customFormat="1" ht="31.5">
      <c r="B92" s="136">
        <f>+COUNT($B$81:B91)+1</f>
        <v>8</v>
      </c>
      <c r="C92" s="58" t="s">
        <v>235</v>
      </c>
      <c r="D92" s="59" t="s">
        <v>762</v>
      </c>
      <c r="E92" s="57" t="s">
        <v>23</v>
      </c>
      <c r="F92" s="57">
        <v>2</v>
      </c>
      <c r="G92" s="26"/>
      <c r="H92" s="135">
        <f t="shared" si="10"/>
        <v>0</v>
      </c>
    </row>
    <row r="93" spans="2:10" s="89" customFormat="1" ht="47.25">
      <c r="B93" s="136">
        <f>+COUNT($B$81:B92)+1</f>
        <v>9</v>
      </c>
      <c r="C93" s="58" t="s">
        <v>239</v>
      </c>
      <c r="D93" s="59" t="s">
        <v>766</v>
      </c>
      <c r="E93" s="57" t="s">
        <v>23</v>
      </c>
      <c r="F93" s="57">
        <v>1</v>
      </c>
      <c r="G93" s="26"/>
      <c r="H93" s="135">
        <f t="shared" si="10"/>
        <v>0</v>
      </c>
      <c r="J93" s="90"/>
    </row>
    <row r="94" spans="2:10" s="89" customFormat="1" ht="47.25">
      <c r="B94" s="136">
        <f>+COUNT($B$81:B93)+1</f>
        <v>10</v>
      </c>
      <c r="C94" s="58" t="s">
        <v>322</v>
      </c>
      <c r="D94" s="59" t="s">
        <v>999</v>
      </c>
      <c r="E94" s="57" t="s">
        <v>23</v>
      </c>
      <c r="F94" s="57">
        <v>1</v>
      </c>
      <c r="G94" s="26"/>
      <c r="H94" s="135">
        <f t="shared" si="10"/>
        <v>0</v>
      </c>
      <c r="J94" s="90"/>
    </row>
    <row r="95" spans="2:10" s="89" customFormat="1" ht="47.25">
      <c r="B95" s="136">
        <f>+COUNT($B$81:B94)+1</f>
        <v>11</v>
      </c>
      <c r="C95" s="58" t="s">
        <v>247</v>
      </c>
      <c r="D95" s="59" t="s">
        <v>1267</v>
      </c>
      <c r="E95" s="57" t="s">
        <v>23</v>
      </c>
      <c r="F95" s="57">
        <v>12</v>
      </c>
      <c r="G95" s="26"/>
      <c r="H95" s="135">
        <f t="shared" si="10"/>
        <v>0</v>
      </c>
      <c r="J95" s="90"/>
    </row>
    <row r="96" spans="2:10" s="89" customFormat="1" ht="15.75" customHeight="1">
      <c r="B96" s="141"/>
      <c r="C96" s="142"/>
      <c r="D96" s="143"/>
      <c r="E96" s="144"/>
      <c r="F96" s="145"/>
      <c r="G96" s="64"/>
      <c r="H96" s="146"/>
    </row>
    <row r="97" spans="2:10" s="89" customFormat="1" ht="16.5" thickBot="1">
      <c r="B97" s="147"/>
      <c r="C97" s="148"/>
      <c r="D97" s="148"/>
      <c r="E97" s="149"/>
      <c r="F97" s="149"/>
      <c r="G97" s="25" t="str">
        <f>C80&amp;" SKUPAJ:"</f>
        <v>ODVODNJAVANJE SKUPAJ:</v>
      </c>
      <c r="H97" s="150">
        <f>SUM(H$82:H$95)</f>
        <v>0</v>
      </c>
    </row>
    <row r="99" spans="2:10" s="89" customFormat="1">
      <c r="B99" s="130" t="s">
        <v>53</v>
      </c>
      <c r="C99" s="182" t="s">
        <v>106</v>
      </c>
      <c r="D99" s="182"/>
      <c r="E99" s="131"/>
      <c r="F99" s="132"/>
      <c r="G99" s="23"/>
      <c r="H99" s="133"/>
      <c r="J99" s="90"/>
    </row>
    <row r="100" spans="2:10" s="89" customFormat="1">
      <c r="B100" s="134" t="s">
        <v>258</v>
      </c>
      <c r="C100" s="183" t="s">
        <v>323</v>
      </c>
      <c r="D100" s="183"/>
      <c r="E100" s="183"/>
      <c r="F100" s="183"/>
      <c r="G100" s="24"/>
      <c r="H100" s="135"/>
    </row>
    <row r="101" spans="2:10" s="89" customFormat="1" ht="31.5">
      <c r="B101" s="136">
        <f>+COUNT($B100:B$100)+1</f>
        <v>1</v>
      </c>
      <c r="C101" s="58" t="s">
        <v>259</v>
      </c>
      <c r="D101" s="59" t="s">
        <v>1269</v>
      </c>
      <c r="E101" s="57" t="s">
        <v>24</v>
      </c>
      <c r="F101" s="57">
        <v>8.7200000000000006</v>
      </c>
      <c r="G101" s="26"/>
      <c r="H101" s="135">
        <f t="shared" ref="H101:H107" si="11">+$F101*G101</f>
        <v>0</v>
      </c>
      <c r="J101" s="90"/>
    </row>
    <row r="102" spans="2:10" s="89" customFormat="1">
      <c r="B102" s="134" t="s">
        <v>263</v>
      </c>
      <c r="C102" s="183" t="s">
        <v>326</v>
      </c>
      <c r="D102" s="183"/>
      <c r="E102" s="183"/>
      <c r="F102" s="183"/>
      <c r="G102" s="24"/>
      <c r="H102" s="135"/>
      <c r="J102" s="90"/>
    </row>
    <row r="103" spans="2:10" s="89" customFormat="1" ht="47.25">
      <c r="B103" s="136">
        <f>+COUNT($B$100:B102)+1</f>
        <v>2</v>
      </c>
      <c r="C103" s="137" t="s">
        <v>264</v>
      </c>
      <c r="D103" s="138" t="s">
        <v>1270</v>
      </c>
      <c r="E103" s="139" t="s">
        <v>56</v>
      </c>
      <c r="F103" s="139">
        <v>260</v>
      </c>
      <c r="G103" s="26"/>
      <c r="H103" s="135">
        <f t="shared" si="11"/>
        <v>0</v>
      </c>
      <c r="J103" s="90"/>
    </row>
    <row r="104" spans="2:10" s="89" customFormat="1">
      <c r="B104" s="134" t="s">
        <v>269</v>
      </c>
      <c r="C104" s="183" t="s">
        <v>328</v>
      </c>
      <c r="D104" s="183"/>
      <c r="E104" s="183"/>
      <c r="F104" s="183"/>
      <c r="G104" s="24"/>
      <c r="H104" s="135"/>
      <c r="J104" s="90"/>
    </row>
    <row r="105" spans="2:10" s="89" customFormat="1" ht="47.25">
      <c r="B105" s="136">
        <f>+COUNT($B$100:B104)+1</f>
        <v>3</v>
      </c>
      <c r="C105" s="137" t="s">
        <v>329</v>
      </c>
      <c r="D105" s="138" t="s">
        <v>1271</v>
      </c>
      <c r="E105" s="139" t="s">
        <v>25</v>
      </c>
      <c r="F105" s="139">
        <v>0.28000000000000003</v>
      </c>
      <c r="G105" s="26"/>
      <c r="H105" s="135">
        <f t="shared" si="11"/>
        <v>0</v>
      </c>
      <c r="J105" s="90"/>
    </row>
    <row r="106" spans="2:10" s="89" customFormat="1" ht="47.25">
      <c r="B106" s="136">
        <f>+COUNT($B$100:B105)+1</f>
        <v>4</v>
      </c>
      <c r="C106" s="137" t="s">
        <v>414</v>
      </c>
      <c r="D106" s="138" t="s">
        <v>1272</v>
      </c>
      <c r="E106" s="139" t="s">
        <v>25</v>
      </c>
      <c r="F106" s="139">
        <v>1.3</v>
      </c>
      <c r="G106" s="26"/>
      <c r="H106" s="135">
        <f t="shared" si="11"/>
        <v>0</v>
      </c>
      <c r="J106" s="90"/>
    </row>
    <row r="107" spans="2:10" s="89" customFormat="1" ht="31.5">
      <c r="B107" s="136">
        <f>+COUNT($B$100:B106)+1</f>
        <v>5</v>
      </c>
      <c r="C107" s="137" t="s">
        <v>1268</v>
      </c>
      <c r="D107" s="138" t="s">
        <v>1273</v>
      </c>
      <c r="E107" s="139" t="s">
        <v>25</v>
      </c>
      <c r="F107" s="139">
        <v>1.3</v>
      </c>
      <c r="G107" s="26"/>
      <c r="H107" s="135">
        <f t="shared" si="11"/>
        <v>0</v>
      </c>
      <c r="J107" s="90"/>
    </row>
    <row r="108" spans="2:10" s="89" customFormat="1" ht="15.75" customHeight="1">
      <c r="B108" s="141"/>
      <c r="C108" s="142"/>
      <c r="D108" s="143"/>
      <c r="E108" s="144"/>
      <c r="F108" s="145"/>
      <c r="G108" s="64"/>
      <c r="H108" s="146"/>
    </row>
    <row r="109" spans="2:10" s="89" customFormat="1" ht="16.5" thickBot="1">
      <c r="B109" s="147"/>
      <c r="C109" s="148"/>
      <c r="D109" s="148"/>
      <c r="E109" s="149"/>
      <c r="F109" s="149"/>
      <c r="G109" s="25" t="str">
        <f>C99&amp;" SKUPAJ:"</f>
        <v>GRADBENA IN OBRTNIŠKA DELA SKUPAJ:</v>
      </c>
      <c r="H109" s="150">
        <f>SUM(H$101:H$107)</f>
        <v>0</v>
      </c>
    </row>
    <row r="111" spans="2:10" s="89" customFormat="1">
      <c r="B111" s="130" t="s">
        <v>68</v>
      </c>
      <c r="C111" s="182" t="s">
        <v>92</v>
      </c>
      <c r="D111" s="182"/>
      <c r="E111" s="131"/>
      <c r="F111" s="132"/>
      <c r="G111" s="23"/>
      <c r="H111" s="133"/>
      <c r="J111" s="90"/>
    </row>
    <row r="112" spans="2:10" s="89" customFormat="1">
      <c r="B112" s="134" t="s">
        <v>93</v>
      </c>
      <c r="C112" s="183" t="s">
        <v>107</v>
      </c>
      <c r="D112" s="183"/>
      <c r="E112" s="183"/>
      <c r="F112" s="183"/>
      <c r="G112" s="24"/>
      <c r="H112" s="135"/>
    </row>
    <row r="113" spans="2:10" s="89" customFormat="1" ht="31.5">
      <c r="B113" s="136">
        <f>+COUNT($B$112:B112)+1</f>
        <v>1</v>
      </c>
      <c r="C113" s="58" t="s">
        <v>293</v>
      </c>
      <c r="D113" s="59" t="s">
        <v>803</v>
      </c>
      <c r="E113" s="57" t="s">
        <v>23</v>
      </c>
      <c r="F113" s="57">
        <v>1</v>
      </c>
      <c r="G113" s="26"/>
      <c r="H113" s="135">
        <f t="shared" ref="H113:H122" si="12">+$F113*G113</f>
        <v>0</v>
      </c>
      <c r="J113" s="90"/>
    </row>
    <row r="114" spans="2:10" s="89" customFormat="1" ht="47.25">
      <c r="B114" s="136">
        <f>+COUNT($B$112:B113)+1</f>
        <v>2</v>
      </c>
      <c r="C114" s="58" t="s">
        <v>297</v>
      </c>
      <c r="D114" s="59" t="s">
        <v>1003</v>
      </c>
      <c r="E114" s="57" t="s">
        <v>23</v>
      </c>
      <c r="F114" s="57">
        <v>1</v>
      </c>
      <c r="G114" s="26"/>
      <c r="H114" s="135">
        <f t="shared" si="12"/>
        <v>0</v>
      </c>
      <c r="J114" s="90"/>
    </row>
    <row r="115" spans="2:10" s="89" customFormat="1" ht="63">
      <c r="B115" s="136">
        <f>+COUNT($B$112:B114)+1</f>
        <v>3</v>
      </c>
      <c r="C115" s="137" t="s">
        <v>110</v>
      </c>
      <c r="D115" s="138" t="s">
        <v>1274</v>
      </c>
      <c r="E115" s="139" t="s">
        <v>23</v>
      </c>
      <c r="F115" s="139">
        <v>1</v>
      </c>
      <c r="G115" s="26"/>
      <c r="H115" s="135">
        <f t="shared" si="12"/>
        <v>0</v>
      </c>
      <c r="J115" s="90"/>
    </row>
    <row r="116" spans="2:10" s="89" customFormat="1">
      <c r="B116" s="134" t="s">
        <v>94</v>
      </c>
      <c r="C116" s="183" t="s">
        <v>95</v>
      </c>
      <c r="D116" s="183"/>
      <c r="E116" s="183"/>
      <c r="F116" s="183"/>
      <c r="G116" s="24"/>
      <c r="H116" s="135"/>
      <c r="J116" s="90"/>
    </row>
    <row r="117" spans="2:10" s="89" customFormat="1" ht="94.5">
      <c r="B117" s="136">
        <f>+COUNT($B$112:B116)+1</f>
        <v>4</v>
      </c>
      <c r="C117" s="137" t="s">
        <v>668</v>
      </c>
      <c r="D117" s="138" t="s">
        <v>1005</v>
      </c>
      <c r="E117" s="139" t="s">
        <v>24</v>
      </c>
      <c r="F117" s="139">
        <v>7</v>
      </c>
      <c r="G117" s="26"/>
      <c r="H117" s="135">
        <f t="shared" si="12"/>
        <v>0</v>
      </c>
      <c r="J117" s="90"/>
    </row>
    <row r="118" spans="2:10" s="89" customFormat="1" ht="94.5">
      <c r="B118" s="136">
        <f>+COUNT($B$112:B117)+1</f>
        <v>5</v>
      </c>
      <c r="C118" s="137" t="s">
        <v>1275</v>
      </c>
      <c r="D118" s="138" t="s">
        <v>1006</v>
      </c>
      <c r="E118" s="139" t="s">
        <v>24</v>
      </c>
      <c r="F118" s="139">
        <v>3.7</v>
      </c>
      <c r="G118" s="26"/>
      <c r="H118" s="135">
        <f t="shared" si="12"/>
        <v>0</v>
      </c>
      <c r="J118" s="90"/>
    </row>
    <row r="119" spans="2:10" s="89" customFormat="1">
      <c r="B119" s="134" t="s">
        <v>1007</v>
      </c>
      <c r="C119" s="183" t="s">
        <v>332</v>
      </c>
      <c r="D119" s="183"/>
      <c r="E119" s="183"/>
      <c r="F119" s="183"/>
      <c r="G119" s="24"/>
      <c r="H119" s="135"/>
      <c r="J119" s="90"/>
    </row>
    <row r="120" spans="2:10" s="89" customFormat="1">
      <c r="B120" s="136">
        <f>+COUNT($B$112:B119)+1</f>
        <v>6</v>
      </c>
      <c r="C120" s="137" t="s">
        <v>1276</v>
      </c>
      <c r="D120" s="138" t="s">
        <v>1411</v>
      </c>
      <c r="E120" s="139" t="s">
        <v>23</v>
      </c>
      <c r="F120" s="139">
        <v>1</v>
      </c>
      <c r="G120" s="26"/>
      <c r="H120" s="135">
        <f t="shared" si="12"/>
        <v>0</v>
      </c>
      <c r="J120" s="90"/>
    </row>
    <row r="121" spans="2:10" s="89" customFormat="1" ht="31.5">
      <c r="B121" s="136">
        <f>+COUNT($B$112:B120)+1</f>
        <v>7</v>
      </c>
      <c r="C121" s="137" t="s">
        <v>1277</v>
      </c>
      <c r="D121" s="138" t="s">
        <v>1008</v>
      </c>
      <c r="E121" s="139" t="s">
        <v>23</v>
      </c>
      <c r="F121" s="139">
        <v>1</v>
      </c>
      <c r="G121" s="26"/>
      <c r="H121" s="135">
        <f t="shared" si="12"/>
        <v>0</v>
      </c>
      <c r="J121" s="90"/>
    </row>
    <row r="122" spans="2:10" s="89" customFormat="1" ht="78.75">
      <c r="B122" s="136">
        <f>+COUNT($B$112:B121)+1</f>
        <v>8</v>
      </c>
      <c r="C122" s="137" t="s">
        <v>1278</v>
      </c>
      <c r="D122" s="138" t="s">
        <v>1279</v>
      </c>
      <c r="E122" s="139" t="s">
        <v>23</v>
      </c>
      <c r="F122" s="139">
        <v>1</v>
      </c>
      <c r="G122" s="26"/>
      <c r="H122" s="135">
        <f t="shared" si="12"/>
        <v>0</v>
      </c>
      <c r="J122" s="90"/>
    </row>
    <row r="123" spans="2:10" s="89" customFormat="1" ht="15.75" customHeight="1">
      <c r="B123" s="141"/>
      <c r="C123" s="142"/>
      <c r="D123" s="143"/>
      <c r="E123" s="144"/>
      <c r="F123" s="145"/>
      <c r="G123" s="64"/>
      <c r="H123" s="146"/>
    </row>
    <row r="124" spans="2:10" s="89" customFormat="1" ht="16.5" thickBot="1">
      <c r="B124" s="147"/>
      <c r="C124" s="148"/>
      <c r="D124" s="148"/>
      <c r="E124" s="149"/>
      <c r="F124" s="149"/>
      <c r="G124" s="25" t="str">
        <f>C111&amp;" SKUPAJ:"</f>
        <v>OPREMA CEST SKUPAJ:</v>
      </c>
      <c r="H124" s="150">
        <f>SUM(H$113:H$122)</f>
        <v>0</v>
      </c>
    </row>
    <row r="126" spans="2:10" s="89" customFormat="1">
      <c r="B126" s="130" t="s">
        <v>69</v>
      </c>
      <c r="C126" s="182" t="s">
        <v>8</v>
      </c>
      <c r="D126" s="182"/>
      <c r="E126" s="131"/>
      <c r="F126" s="132"/>
      <c r="G126" s="23"/>
      <c r="H126" s="133"/>
      <c r="J126" s="90"/>
    </row>
    <row r="127" spans="2:10" s="89" customFormat="1" ht="15.75" customHeight="1">
      <c r="B127" s="134" t="s">
        <v>96</v>
      </c>
      <c r="C127" s="183" t="s">
        <v>310</v>
      </c>
      <c r="D127" s="183"/>
      <c r="E127" s="183"/>
      <c r="F127" s="183"/>
      <c r="G127" s="24"/>
      <c r="H127" s="135"/>
    </row>
    <row r="128" spans="2:10" s="89" customFormat="1">
      <c r="B128" s="136">
        <f>+COUNT($B$127:B127)+1</f>
        <v>1</v>
      </c>
      <c r="C128" s="58" t="s">
        <v>62</v>
      </c>
      <c r="D128" s="59" t="s">
        <v>70</v>
      </c>
      <c r="E128" s="57" t="s">
        <v>71</v>
      </c>
      <c r="F128" s="57">
        <v>12</v>
      </c>
      <c r="G128" s="26"/>
      <c r="H128" s="135">
        <f t="shared" ref="H128" si="13">+$F128*G128</f>
        <v>0</v>
      </c>
      <c r="J128" s="90"/>
    </row>
    <row r="129" spans="2:10" s="89" customFormat="1">
      <c r="B129" s="136">
        <f>+COUNT($B$127:B128)+1</f>
        <v>2</v>
      </c>
      <c r="C129" s="58" t="s">
        <v>116</v>
      </c>
      <c r="D129" s="59" t="s">
        <v>99</v>
      </c>
      <c r="E129" s="57" t="s">
        <v>71</v>
      </c>
      <c r="F129" s="57">
        <v>4</v>
      </c>
      <c r="G129" s="26"/>
      <c r="H129" s="135">
        <f t="shared" ref="H129:H130" si="14">+$F129*G129</f>
        <v>0</v>
      </c>
      <c r="J129" s="90"/>
    </row>
    <row r="130" spans="2:10" s="89" customFormat="1" ht="31.5">
      <c r="B130" s="136">
        <f>+COUNT($B$127:B129)+1</f>
        <v>3</v>
      </c>
      <c r="C130" s="58" t="s">
        <v>117</v>
      </c>
      <c r="D130" s="59" t="s">
        <v>72</v>
      </c>
      <c r="E130" s="57" t="s">
        <v>23</v>
      </c>
      <c r="F130" s="57">
        <v>1</v>
      </c>
      <c r="G130" s="26"/>
      <c r="H130" s="135">
        <f t="shared" si="14"/>
        <v>0</v>
      </c>
      <c r="J130" s="90"/>
    </row>
    <row r="131" spans="2:10" s="89" customFormat="1" ht="15.75" customHeight="1">
      <c r="B131" s="141"/>
      <c r="C131" s="142"/>
      <c r="D131" s="143"/>
      <c r="E131" s="144"/>
      <c r="F131" s="145"/>
      <c r="G131" s="64"/>
      <c r="H131" s="146"/>
    </row>
    <row r="132" spans="2:10" s="89" customFormat="1" ht="16.5" thickBot="1">
      <c r="B132" s="147"/>
      <c r="C132" s="148"/>
      <c r="D132" s="148"/>
      <c r="E132" s="149"/>
      <c r="F132" s="149"/>
      <c r="G132" s="25" t="str">
        <f>C126&amp;" SKUPAJ:"</f>
        <v>TUJE STORITVE SKUPAJ:</v>
      </c>
      <c r="H132" s="150">
        <f>SUM(H$128:H$130)</f>
        <v>0</v>
      </c>
    </row>
  </sheetData>
  <sheetProtection algorithmName="SHA-512" hashValue="We1jkMaNTwT9L9pAQtWeFSLOpg4ZPSuwL9OvNJhKB3oYwVqephW+iOnzwcTltdSTIdeK7TLieerEJOHtFJXdQA==" saltValue="cdryZN5y0YtdLA6D+U0kwQ==" spinCount="100000" sheet="1" objects="1" scenarios="1"/>
  <mergeCells count="35">
    <mergeCell ref="C99:D99"/>
    <mergeCell ref="C100:F100"/>
    <mergeCell ref="C102:F102"/>
    <mergeCell ref="C104:F104"/>
    <mergeCell ref="C32:F32"/>
    <mergeCell ref="C49:F49"/>
    <mergeCell ref="C52:F52"/>
    <mergeCell ref="C54:F54"/>
    <mergeCell ref="C56:F56"/>
    <mergeCell ref="C59:F59"/>
    <mergeCell ref="C83:F83"/>
    <mergeCell ref="C88:F88"/>
    <mergeCell ref="C80:D80"/>
    <mergeCell ref="C81:F81"/>
    <mergeCell ref="C91:F91"/>
    <mergeCell ref="C70:F70"/>
    <mergeCell ref="C111:D111"/>
    <mergeCell ref="C112:F112"/>
    <mergeCell ref="C126:D126"/>
    <mergeCell ref="C127:F127"/>
    <mergeCell ref="C116:F116"/>
    <mergeCell ref="C119:F119"/>
    <mergeCell ref="C72:F72"/>
    <mergeCell ref="C73:F73"/>
    <mergeCell ref="C75:F75"/>
    <mergeCell ref="C66:D66"/>
    <mergeCell ref="C67:F67"/>
    <mergeCell ref="C68:F68"/>
    <mergeCell ref="C41:F41"/>
    <mergeCell ref="C42:F42"/>
    <mergeCell ref="C60:F60"/>
    <mergeCell ref="C26:D26"/>
    <mergeCell ref="C27:F27"/>
    <mergeCell ref="C33:F33"/>
    <mergeCell ref="C40:D40"/>
  </mergeCells>
  <pageMargins left="0.70866141732283472" right="0.70866141732283472" top="0.74803149606299213" bottom="0.74803149606299213" header="0.31496062992125984" footer="0.31496062992125984"/>
  <pageSetup paperSize="9" scale="68" orientation="portrait" r:id="rId1"/>
  <headerFooter>
    <oddHeader>&amp;C&amp;"-,Ležeče"Rekonstrukcija ceste R1-212/1119 Bloška Polica - Sodražica
od km 13,540 do km 15,352 skozi Žimarice&amp;R&amp;"-,Ležeče"RAZPIS 2020</oddHeader>
    <oddFooter>Stran &amp;P od &amp;N</oddFooter>
  </headerFooter>
  <rowBreaks count="2" manualBreakCount="2">
    <brk id="47" min="1" max="7" man="1"/>
    <brk id="85" min="1" max="7" man="1"/>
  </rowBreaks>
  <colBreaks count="1" manualBreakCount="1">
    <brk id="8"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D667A-0C31-4343-857A-EFADACA29CF0}">
  <sheetPr>
    <tabColor rgb="FFFF0000"/>
  </sheetPr>
  <dimension ref="B1:K76"/>
  <sheetViews>
    <sheetView view="pageBreakPreview" zoomScaleNormal="100" zoomScaleSheetLayoutView="100" workbookViewId="0">
      <selection activeCell="F11" sqref="F11"/>
    </sheetView>
  </sheetViews>
  <sheetFormatPr defaultColWidth="9.140625" defaultRowHeight="15.75"/>
  <cols>
    <col min="1" max="1" width="9.140625" style="90"/>
    <col min="2" max="3" width="10.7109375" style="92" customWidth="1"/>
    <col min="4" max="4" width="47.7109375" style="86" customWidth="1"/>
    <col min="5" max="5" width="14.7109375" style="87" customWidth="1"/>
    <col min="6" max="6" width="12.7109375" style="87" customWidth="1"/>
    <col min="7" max="7" width="15.7109375" style="18" customWidth="1"/>
    <col min="8" max="8" width="15.7109375" style="88" customWidth="1"/>
    <col min="9" max="9" width="11.5703125" style="89" bestFit="1" customWidth="1"/>
    <col min="10" max="10" width="10.140625" style="90" bestFit="1" customWidth="1"/>
    <col min="11" max="16384" width="9.140625" style="90"/>
  </cols>
  <sheetData>
    <row r="1" spans="2:10">
      <c r="B1" s="84" t="s">
        <v>589</v>
      </c>
      <c r="C1" s="85" t="str">
        <f ca="1">MID(CELL("filename",A1),FIND("]",CELL("filename",A1))+1,255)</f>
        <v>STRUGA-POTOKA</v>
      </c>
    </row>
    <row r="3" spans="2:10">
      <c r="B3" s="91" t="s">
        <v>14</v>
      </c>
    </row>
    <row r="4" spans="2:10">
      <c r="B4" s="93" t="str">
        <f ca="1">"REKAPITULACIJA "&amp;C1</f>
        <v>REKAPITULACIJA STRUGA-POTOKA</v>
      </c>
      <c r="C4" s="94"/>
      <c r="D4" s="94"/>
      <c r="E4" s="95"/>
      <c r="F4" s="95"/>
      <c r="G4" s="19"/>
      <c r="H4" s="57"/>
      <c r="I4" s="96"/>
    </row>
    <row r="5" spans="2:10">
      <c r="B5" s="97"/>
      <c r="C5" s="98"/>
      <c r="D5" s="99"/>
      <c r="H5" s="100"/>
      <c r="I5" s="101"/>
      <c r="J5" s="102"/>
    </row>
    <row r="6" spans="2:10">
      <c r="B6" s="103" t="s">
        <v>47</v>
      </c>
      <c r="D6" s="104" t="str">
        <f>VLOOKUP(B6,$B$16:$H$9834,2,FALSE)</f>
        <v>PREDDELA</v>
      </c>
      <c r="E6" s="105"/>
      <c r="F6" s="88"/>
      <c r="H6" s="106">
        <f>VLOOKUP($D6&amp;" SKUPAJ:",$G$16:H$9834,2,FALSE)</f>
        <v>0</v>
      </c>
      <c r="I6" s="107"/>
      <c r="J6" s="108"/>
    </row>
    <row r="7" spans="2:10">
      <c r="B7" s="103"/>
      <c r="D7" s="104"/>
      <c r="E7" s="105"/>
      <c r="F7" s="88"/>
      <c r="H7" s="106"/>
      <c r="I7" s="109"/>
      <c r="J7" s="110"/>
    </row>
    <row r="8" spans="2:10">
      <c r="B8" s="103" t="s">
        <v>48</v>
      </c>
      <c r="D8" s="104" t="str">
        <f>VLOOKUP(B8,$B$16:$H$9834,2,FALSE)</f>
        <v>ZEMELJSKA DELA IN TEMELJENJE</v>
      </c>
      <c r="E8" s="105"/>
      <c r="F8" s="88"/>
      <c r="H8" s="106">
        <f>VLOOKUP($D8&amp;" SKUPAJ:",$G$16:H$9834,2,FALSE)</f>
        <v>0</v>
      </c>
      <c r="I8" s="111"/>
      <c r="J8" s="112"/>
    </row>
    <row r="9" spans="2:10">
      <c r="B9" s="103"/>
      <c r="D9" s="104"/>
      <c r="E9" s="105"/>
      <c r="F9" s="88"/>
      <c r="H9" s="106"/>
      <c r="I9" s="96"/>
    </row>
    <row r="10" spans="2:10">
      <c r="B10" s="103" t="s">
        <v>53</v>
      </c>
      <c r="D10" s="104" t="str">
        <f>VLOOKUP(B10,$B$16:$H$9834,2,FALSE)</f>
        <v>GRADBENA IN OBRTNIŠKA DELA</v>
      </c>
      <c r="E10" s="105"/>
      <c r="F10" s="88"/>
      <c r="H10" s="106">
        <f>VLOOKUP($D10&amp;" SKUPAJ:",$G$16:H$9834,2,FALSE)</f>
        <v>0</v>
      </c>
    </row>
    <row r="11" spans="2:10">
      <c r="B11" s="103"/>
      <c r="D11" s="104"/>
      <c r="E11" s="105"/>
      <c r="F11" s="88"/>
      <c r="H11" s="106"/>
    </row>
    <row r="12" spans="2:10">
      <c r="B12" s="103" t="s">
        <v>69</v>
      </c>
      <c r="D12" s="104" t="str">
        <f>VLOOKUP(B12,$B$16:$H$9834,2,FALSE)</f>
        <v>TUJE STORITVE</v>
      </c>
      <c r="E12" s="105"/>
      <c r="F12" s="88"/>
      <c r="H12" s="106">
        <f>VLOOKUP($D12&amp;" SKUPAJ:",$G$16:H$9834,2,FALSE)</f>
        <v>0</v>
      </c>
      <c r="I12" s="111"/>
      <c r="J12" s="112"/>
    </row>
    <row r="13" spans="2:10" s="89" customFormat="1" ht="16.5" thickBot="1">
      <c r="B13" s="113"/>
      <c r="C13" s="114"/>
      <c r="D13" s="115"/>
      <c r="E13" s="116"/>
      <c r="F13" s="117"/>
      <c r="G13" s="20"/>
      <c r="H13" s="118"/>
    </row>
    <row r="14" spans="2:10" s="89" customFormat="1" ht="16.5" thickTop="1">
      <c r="B14" s="119"/>
      <c r="C14" s="120"/>
      <c r="D14" s="121"/>
      <c r="E14" s="122"/>
      <c r="F14" s="123"/>
      <c r="G14" s="21" t="str">
        <f ca="1">"SKUPAJ "&amp;C1&amp;" (BREZ DDV):"</f>
        <v>SKUPAJ STRUGA-POTOKA (BREZ DDV):</v>
      </c>
      <c r="H14" s="124">
        <f>ROUND(SUM(H6:H12),2)</f>
        <v>0</v>
      </c>
    </row>
    <row r="16" spans="2:10" s="89" customFormat="1" ht="16.5" thickBot="1">
      <c r="B16" s="125" t="s">
        <v>0</v>
      </c>
      <c r="C16" s="126" t="s">
        <v>1</v>
      </c>
      <c r="D16" s="127" t="s">
        <v>2</v>
      </c>
      <c r="E16" s="128" t="s">
        <v>3</v>
      </c>
      <c r="F16" s="128" t="s">
        <v>4</v>
      </c>
      <c r="G16" s="22" t="s">
        <v>5</v>
      </c>
      <c r="H16" s="128" t="s">
        <v>6</v>
      </c>
    </row>
    <row r="18" spans="2:11">
      <c r="B18" s="129"/>
      <c r="C18" s="129"/>
      <c r="D18" s="129"/>
      <c r="E18" s="129"/>
      <c r="F18" s="129"/>
      <c r="G18" s="78"/>
      <c r="H18" s="129"/>
    </row>
    <row r="20" spans="2:11" s="89" customFormat="1">
      <c r="B20" s="130" t="s">
        <v>47</v>
      </c>
      <c r="C20" s="182" t="s">
        <v>97</v>
      </c>
      <c r="D20" s="182"/>
      <c r="E20" s="131"/>
      <c r="F20" s="132"/>
      <c r="G20" s="23"/>
      <c r="H20" s="133"/>
    </row>
    <row r="21" spans="2:11" s="89" customFormat="1">
      <c r="B21" s="134" t="s">
        <v>65</v>
      </c>
      <c r="C21" s="183" t="s">
        <v>123</v>
      </c>
      <c r="D21" s="183"/>
      <c r="E21" s="183"/>
      <c r="F21" s="183"/>
      <c r="G21" s="24"/>
      <c r="H21" s="135"/>
    </row>
    <row r="22" spans="2:11" s="89" customFormat="1">
      <c r="B22" s="136">
        <f>+COUNT($B$21:B21)+1</f>
        <v>1</v>
      </c>
      <c r="C22" s="58" t="s">
        <v>1280</v>
      </c>
      <c r="D22" s="59" t="s">
        <v>1283</v>
      </c>
      <c r="E22" s="57" t="s">
        <v>135</v>
      </c>
      <c r="F22" s="57">
        <v>0.12</v>
      </c>
      <c r="G22" s="26"/>
      <c r="H22" s="135">
        <f>+$F22*G22</f>
        <v>0</v>
      </c>
      <c r="K22" s="87"/>
    </row>
    <row r="23" spans="2:11" s="89" customFormat="1" ht="31.5">
      <c r="B23" s="136">
        <f>+COUNT($B$21:B22)+1</f>
        <v>2</v>
      </c>
      <c r="C23" s="58" t="s">
        <v>1281</v>
      </c>
      <c r="D23" s="59" t="s">
        <v>1286</v>
      </c>
      <c r="E23" s="57" t="s">
        <v>66</v>
      </c>
      <c r="F23" s="57">
        <v>0.03</v>
      </c>
      <c r="G23" s="26"/>
      <c r="H23" s="135">
        <f t="shared" ref="H23:H25" si="0">+$F23*G23</f>
        <v>0</v>
      </c>
      <c r="K23" s="87"/>
    </row>
    <row r="24" spans="2:11" s="89" customFormat="1" ht="31.5">
      <c r="B24" s="136">
        <f>+COUNT($B$21:B23)+1</f>
        <v>3</v>
      </c>
      <c r="C24" s="137" t="s">
        <v>1282</v>
      </c>
      <c r="D24" s="138" t="s">
        <v>1284</v>
      </c>
      <c r="E24" s="139" t="s">
        <v>23</v>
      </c>
      <c r="F24" s="139">
        <v>9</v>
      </c>
      <c r="G24" s="65"/>
      <c r="H24" s="135">
        <f t="shared" si="0"/>
        <v>0</v>
      </c>
      <c r="K24" s="87"/>
    </row>
    <row r="25" spans="2:11" s="89" customFormat="1">
      <c r="B25" s="136">
        <f>+COUNT($B$21:B24)+1</f>
        <v>4</v>
      </c>
      <c r="C25" s="58" t="s">
        <v>598</v>
      </c>
      <c r="D25" s="59" t="s">
        <v>1285</v>
      </c>
      <c r="E25" s="57" t="s">
        <v>23</v>
      </c>
      <c r="F25" s="57">
        <v>42</v>
      </c>
      <c r="G25" s="26"/>
      <c r="H25" s="135">
        <f t="shared" si="0"/>
        <v>0</v>
      </c>
      <c r="K25" s="87"/>
    </row>
    <row r="26" spans="2:11" s="89" customFormat="1">
      <c r="B26" s="134" t="s">
        <v>67</v>
      </c>
      <c r="C26" s="183" t="s">
        <v>129</v>
      </c>
      <c r="D26" s="183"/>
      <c r="E26" s="183"/>
      <c r="F26" s="183"/>
      <c r="G26" s="24"/>
      <c r="H26" s="135"/>
    </row>
    <row r="27" spans="2:11" s="89" customFormat="1" ht="52.5" customHeight="1">
      <c r="B27" s="134"/>
      <c r="C27" s="184" t="s">
        <v>1044</v>
      </c>
      <c r="D27" s="184"/>
      <c r="E27" s="184"/>
      <c r="F27" s="184"/>
      <c r="G27" s="24"/>
      <c r="H27" s="135"/>
    </row>
    <row r="28" spans="2:11" s="89" customFormat="1" ht="47.25">
      <c r="B28" s="136">
        <f>+COUNT($B$21:B27)+1</f>
        <v>5</v>
      </c>
      <c r="C28" s="58" t="s">
        <v>1287</v>
      </c>
      <c r="D28" s="59" t="s">
        <v>1385</v>
      </c>
      <c r="E28" s="57" t="s">
        <v>24</v>
      </c>
      <c r="F28" s="57">
        <v>95</v>
      </c>
      <c r="G28" s="26"/>
      <c r="H28" s="135">
        <f t="shared" ref="H28" si="1">+$F28*G28</f>
        <v>0</v>
      </c>
      <c r="K28" s="87"/>
    </row>
    <row r="29" spans="2:11" s="89" customFormat="1" ht="47.25">
      <c r="B29" s="136">
        <f>+COUNT($B$21:B28)+1</f>
        <v>6</v>
      </c>
      <c r="C29" s="58" t="s">
        <v>600</v>
      </c>
      <c r="D29" s="59" t="s">
        <v>1386</v>
      </c>
      <c r="E29" s="57" t="s">
        <v>24</v>
      </c>
      <c r="F29" s="57">
        <v>50</v>
      </c>
      <c r="G29" s="26"/>
      <c r="H29" s="135">
        <f t="shared" ref="H29:H33" si="2">+$F29*G29</f>
        <v>0</v>
      </c>
      <c r="K29" s="87"/>
    </row>
    <row r="30" spans="2:11" s="89" customFormat="1" ht="47.25">
      <c r="B30" s="136">
        <f>+COUNT($B$21:B29)+1</f>
        <v>7</v>
      </c>
      <c r="C30" s="140" t="s">
        <v>464</v>
      </c>
      <c r="D30" s="59" t="s">
        <v>1387</v>
      </c>
      <c r="E30" s="57" t="s">
        <v>23</v>
      </c>
      <c r="F30" s="57">
        <v>18</v>
      </c>
      <c r="G30" s="26"/>
      <c r="H30" s="135">
        <f t="shared" si="2"/>
        <v>0</v>
      </c>
      <c r="K30" s="87"/>
    </row>
    <row r="31" spans="2:11" s="89" customFormat="1" ht="31.5">
      <c r="B31" s="136">
        <f>+COUNT($B$21:B30)+1</f>
        <v>8</v>
      </c>
      <c r="C31" s="58" t="s">
        <v>1288</v>
      </c>
      <c r="D31" s="59" t="s">
        <v>1388</v>
      </c>
      <c r="E31" s="57" t="s">
        <v>23</v>
      </c>
      <c r="F31" s="57">
        <v>18</v>
      </c>
      <c r="G31" s="26"/>
      <c r="H31" s="135">
        <f t="shared" si="2"/>
        <v>0</v>
      </c>
    </row>
    <row r="32" spans="2:11" s="89" customFormat="1" ht="31.5">
      <c r="B32" s="136">
        <f>+COUNT($B$21:B31)+1</f>
        <v>9</v>
      </c>
      <c r="C32" s="58" t="s">
        <v>1289</v>
      </c>
      <c r="D32" s="59" t="s">
        <v>1389</v>
      </c>
      <c r="E32" s="57" t="s">
        <v>71</v>
      </c>
      <c r="F32" s="57">
        <v>10</v>
      </c>
      <c r="G32" s="26"/>
      <c r="H32" s="135">
        <f t="shared" si="2"/>
        <v>0</v>
      </c>
    </row>
    <row r="33" spans="2:8" s="89" customFormat="1" ht="31.5">
      <c r="B33" s="136">
        <f>+COUNT($B$21:B32)+1</f>
        <v>10</v>
      </c>
      <c r="C33" s="140" t="s">
        <v>1290</v>
      </c>
      <c r="D33" s="59" t="s">
        <v>1291</v>
      </c>
      <c r="E33" s="57" t="s">
        <v>25</v>
      </c>
      <c r="F33" s="57">
        <v>13.6</v>
      </c>
      <c r="G33" s="26"/>
      <c r="H33" s="135">
        <f t="shared" si="2"/>
        <v>0</v>
      </c>
    </row>
    <row r="34" spans="2:8" s="89" customFormat="1" ht="15.75" customHeight="1">
      <c r="B34" s="141"/>
      <c r="C34" s="142"/>
      <c r="D34" s="143"/>
      <c r="E34" s="144"/>
      <c r="F34" s="145"/>
      <c r="G34" s="64"/>
      <c r="H34" s="146"/>
    </row>
    <row r="35" spans="2:8" s="89" customFormat="1">
      <c r="B35" s="147"/>
      <c r="C35" s="148"/>
      <c r="D35" s="148"/>
      <c r="E35" s="149"/>
      <c r="F35" s="149"/>
      <c r="G35" s="25" t="str">
        <f>C20&amp;" SKUPAJ:"</f>
        <v>PREDDELA SKUPAJ:</v>
      </c>
      <c r="H35" s="150">
        <f>SUM(H$22:H$33)</f>
        <v>0</v>
      </c>
    </row>
    <row r="36" spans="2:8" s="89" customFormat="1">
      <c r="B36" s="141"/>
      <c r="C36" s="142"/>
      <c r="D36" s="143"/>
      <c r="E36" s="144"/>
      <c r="F36" s="145"/>
      <c r="G36" s="64"/>
      <c r="H36" s="146"/>
    </row>
    <row r="37" spans="2:8" s="89" customFormat="1">
      <c r="B37" s="130" t="s">
        <v>48</v>
      </c>
      <c r="C37" s="182" t="s">
        <v>168</v>
      </c>
      <c r="D37" s="182"/>
      <c r="E37" s="131"/>
      <c r="F37" s="132"/>
      <c r="G37" s="23"/>
      <c r="H37" s="133"/>
    </row>
    <row r="38" spans="2:8" s="89" customFormat="1" ht="51" customHeight="1">
      <c r="B38" s="134"/>
      <c r="C38" s="184" t="s">
        <v>1177</v>
      </c>
      <c r="D38" s="184"/>
      <c r="E38" s="184"/>
      <c r="F38" s="184"/>
      <c r="G38" s="24"/>
      <c r="H38" s="135"/>
    </row>
    <row r="39" spans="2:8" s="89" customFormat="1">
      <c r="B39" s="134" t="s">
        <v>74</v>
      </c>
      <c r="C39" s="183" t="s">
        <v>121</v>
      </c>
      <c r="D39" s="183"/>
      <c r="E39" s="183"/>
      <c r="F39" s="183"/>
      <c r="G39" s="24"/>
      <c r="H39" s="135"/>
    </row>
    <row r="40" spans="2:8" s="89" customFormat="1" ht="31.5">
      <c r="B40" s="136">
        <f>+COUNT($B$39:B39)+1</f>
        <v>1</v>
      </c>
      <c r="C40" s="58" t="s">
        <v>169</v>
      </c>
      <c r="D40" s="59" t="s">
        <v>1055</v>
      </c>
      <c r="E40" s="57" t="s">
        <v>25</v>
      </c>
      <c r="F40" s="57">
        <v>162.99</v>
      </c>
      <c r="G40" s="26"/>
      <c r="H40" s="135">
        <f t="shared" ref="H40:H46" si="3">+$F40*G40</f>
        <v>0</v>
      </c>
    </row>
    <row r="41" spans="2:8" s="89" customFormat="1" ht="31.5">
      <c r="B41" s="136">
        <f>+COUNT($B$39:B40)+1</f>
        <v>2</v>
      </c>
      <c r="C41" s="58" t="s">
        <v>170</v>
      </c>
      <c r="D41" s="59" t="s">
        <v>711</v>
      </c>
      <c r="E41" s="57" t="s">
        <v>25</v>
      </c>
      <c r="F41" s="57">
        <v>496</v>
      </c>
      <c r="G41" s="26"/>
      <c r="H41" s="135">
        <f t="shared" si="3"/>
        <v>0</v>
      </c>
    </row>
    <row r="42" spans="2:8" s="89" customFormat="1" ht="31.5">
      <c r="B42" s="136">
        <f>+COUNT($B$39:B41)+1</f>
        <v>3</v>
      </c>
      <c r="C42" s="58" t="s">
        <v>171</v>
      </c>
      <c r="D42" s="59" t="s">
        <v>712</v>
      </c>
      <c r="E42" s="57" t="s">
        <v>25</v>
      </c>
      <c r="F42" s="57">
        <v>7</v>
      </c>
      <c r="G42" s="26"/>
      <c r="H42" s="135">
        <f t="shared" si="3"/>
        <v>0</v>
      </c>
    </row>
    <row r="43" spans="2:8" s="89" customFormat="1" ht="31.5">
      <c r="B43" s="136">
        <f>+COUNT($B$39:B42)+1</f>
        <v>4</v>
      </c>
      <c r="C43" s="58" t="s">
        <v>613</v>
      </c>
      <c r="D43" s="59" t="s">
        <v>714</v>
      </c>
      <c r="E43" s="57" t="s">
        <v>25</v>
      </c>
      <c r="F43" s="57">
        <v>45</v>
      </c>
      <c r="G43" s="26"/>
      <c r="H43" s="135">
        <f t="shared" si="3"/>
        <v>0</v>
      </c>
    </row>
    <row r="44" spans="2:8" s="89" customFormat="1" ht="78.75">
      <c r="B44" s="136">
        <f>+COUNT($B$39:B43)+1</f>
        <v>5</v>
      </c>
      <c r="C44" s="58" t="s">
        <v>175</v>
      </c>
      <c r="D44" s="59" t="s">
        <v>1390</v>
      </c>
      <c r="E44" s="57" t="s">
        <v>25</v>
      </c>
      <c r="F44" s="57">
        <v>42</v>
      </c>
      <c r="G44" s="26"/>
      <c r="H44" s="135">
        <f t="shared" si="3"/>
        <v>0</v>
      </c>
    </row>
    <row r="45" spans="2:8" s="89" customFormat="1">
      <c r="B45" s="134" t="s">
        <v>75</v>
      </c>
      <c r="C45" s="183" t="s">
        <v>130</v>
      </c>
      <c r="D45" s="183"/>
      <c r="E45" s="183"/>
      <c r="F45" s="183"/>
      <c r="G45" s="24"/>
      <c r="H45" s="135"/>
    </row>
    <row r="46" spans="2:8" s="89" customFormat="1" ht="31.5">
      <c r="B46" s="136">
        <f>+COUNT($B$39:B45)+1</f>
        <v>6</v>
      </c>
      <c r="C46" s="58" t="s">
        <v>181</v>
      </c>
      <c r="D46" s="59" t="s">
        <v>720</v>
      </c>
      <c r="E46" s="57" t="s">
        <v>24</v>
      </c>
      <c r="F46" s="57">
        <v>590</v>
      </c>
      <c r="G46" s="26"/>
      <c r="H46" s="135">
        <f t="shared" si="3"/>
        <v>0</v>
      </c>
    </row>
    <row r="47" spans="2:8" s="89" customFormat="1">
      <c r="B47" s="134" t="s">
        <v>76</v>
      </c>
      <c r="C47" s="183" t="s">
        <v>184</v>
      </c>
      <c r="D47" s="183"/>
      <c r="E47" s="183"/>
      <c r="F47" s="183"/>
      <c r="G47" s="24"/>
      <c r="H47" s="135"/>
    </row>
    <row r="48" spans="2:8" s="89" customFormat="1" ht="31.5">
      <c r="B48" s="136">
        <f>+COUNT($B$39:B47)+1</f>
        <v>7</v>
      </c>
      <c r="C48" s="58" t="s">
        <v>1292</v>
      </c>
      <c r="D48" s="59" t="s">
        <v>1294</v>
      </c>
      <c r="E48" s="57" t="s">
        <v>25</v>
      </c>
      <c r="F48" s="57">
        <v>320</v>
      </c>
      <c r="G48" s="26"/>
      <c r="H48" s="135">
        <f t="shared" ref="H48" si="4">+$F48*G48</f>
        <v>0</v>
      </c>
    </row>
    <row r="49" spans="2:10" s="89" customFormat="1" ht="31.5">
      <c r="B49" s="136">
        <f>+COUNT($B$39:B48)+1</f>
        <v>8</v>
      </c>
      <c r="C49" s="58" t="s">
        <v>1293</v>
      </c>
      <c r="D49" s="59" t="s">
        <v>1295</v>
      </c>
      <c r="E49" s="57" t="s">
        <v>25</v>
      </c>
      <c r="F49" s="57">
        <v>45</v>
      </c>
      <c r="G49" s="26"/>
      <c r="H49" s="135">
        <f t="shared" ref="H49:H51" si="5">+$F49*G49</f>
        <v>0</v>
      </c>
    </row>
    <row r="50" spans="2:10" s="89" customFormat="1" ht="15.75" customHeight="1">
      <c r="B50" s="134" t="s">
        <v>77</v>
      </c>
      <c r="C50" s="183" t="s">
        <v>132</v>
      </c>
      <c r="D50" s="183"/>
      <c r="E50" s="183"/>
      <c r="F50" s="183"/>
      <c r="G50" s="24"/>
      <c r="H50" s="135"/>
    </row>
    <row r="51" spans="2:10" s="89" customFormat="1" ht="31.5">
      <c r="B51" s="136">
        <f>+COUNT($B$39:B50)+1</f>
        <v>9</v>
      </c>
      <c r="C51" s="58" t="s">
        <v>104</v>
      </c>
      <c r="D51" s="59" t="s">
        <v>727</v>
      </c>
      <c r="E51" s="57" t="s">
        <v>24</v>
      </c>
      <c r="F51" s="57">
        <v>870</v>
      </c>
      <c r="G51" s="26"/>
      <c r="H51" s="135">
        <f t="shared" si="5"/>
        <v>0</v>
      </c>
    </row>
    <row r="52" spans="2:10" s="89" customFormat="1" ht="31.5">
      <c r="B52" s="136">
        <f>+COUNT($B$39:B51)+1</f>
        <v>10</v>
      </c>
      <c r="C52" s="58" t="s">
        <v>189</v>
      </c>
      <c r="D52" s="59" t="s">
        <v>728</v>
      </c>
      <c r="E52" s="57" t="s">
        <v>24</v>
      </c>
      <c r="F52" s="57">
        <v>870</v>
      </c>
      <c r="G52" s="26"/>
      <c r="H52" s="135">
        <f t="shared" ref="H52" si="6">+$F52*G52</f>
        <v>0</v>
      </c>
    </row>
    <row r="53" spans="2:10" s="89" customFormat="1">
      <c r="B53" s="134" t="s">
        <v>78</v>
      </c>
      <c r="C53" s="183" t="s">
        <v>122</v>
      </c>
      <c r="D53" s="183"/>
      <c r="E53" s="183"/>
      <c r="F53" s="183"/>
      <c r="G53" s="24"/>
      <c r="H53" s="135"/>
    </row>
    <row r="54" spans="2:10" s="89" customFormat="1" ht="44.25" customHeight="1">
      <c r="B54" s="134"/>
      <c r="C54" s="184" t="s">
        <v>682</v>
      </c>
      <c r="D54" s="184"/>
      <c r="E54" s="184"/>
      <c r="F54" s="184"/>
      <c r="G54" s="24"/>
      <c r="H54" s="135"/>
    </row>
    <row r="55" spans="2:10" s="89" customFormat="1" ht="31.5">
      <c r="B55" s="136">
        <f>+COUNT($B$39:B54)+1</f>
        <v>11</v>
      </c>
      <c r="C55" s="58" t="s">
        <v>620</v>
      </c>
      <c r="D55" s="59" t="s">
        <v>1379</v>
      </c>
      <c r="E55" s="57" t="s">
        <v>25</v>
      </c>
      <c r="F55" s="57">
        <v>230</v>
      </c>
      <c r="G55" s="26"/>
      <c r="H55" s="135">
        <f t="shared" ref="H55" si="7">+$F55*G55</f>
        <v>0</v>
      </c>
    </row>
    <row r="56" spans="2:10" s="89" customFormat="1" ht="15.75" customHeight="1">
      <c r="B56" s="141"/>
      <c r="C56" s="142"/>
      <c r="D56" s="143"/>
      <c r="E56" s="144"/>
      <c r="F56" s="145"/>
      <c r="G56" s="64"/>
      <c r="H56" s="146"/>
    </row>
    <row r="57" spans="2:10" s="89" customFormat="1" ht="16.5" thickBot="1">
      <c r="B57" s="147"/>
      <c r="C57" s="148"/>
      <c r="D57" s="148"/>
      <c r="E57" s="149"/>
      <c r="F57" s="149"/>
      <c r="G57" s="25" t="str">
        <f>C37&amp;" SKUPAJ:"</f>
        <v>ZEMELJSKA DELA IN TEMELJENJE SKUPAJ:</v>
      </c>
      <c r="H57" s="150">
        <f>SUM(H$40:H$55)</f>
        <v>0</v>
      </c>
    </row>
    <row r="58" spans="2:10" s="89" customFormat="1">
      <c r="B58" s="152"/>
      <c r="C58" s="142"/>
      <c r="D58" s="153"/>
      <c r="E58" s="154"/>
      <c r="F58" s="145"/>
      <c r="G58" s="64"/>
      <c r="H58" s="146"/>
      <c r="J58" s="90"/>
    </row>
    <row r="59" spans="2:10" s="89" customFormat="1">
      <c r="B59" s="130" t="s">
        <v>53</v>
      </c>
      <c r="C59" s="182" t="s">
        <v>106</v>
      </c>
      <c r="D59" s="182"/>
      <c r="E59" s="131"/>
      <c r="F59" s="132"/>
      <c r="G59" s="23"/>
      <c r="H59" s="133"/>
      <c r="J59" s="90"/>
    </row>
    <row r="60" spans="2:10" s="89" customFormat="1">
      <c r="B60" s="134" t="s">
        <v>91</v>
      </c>
      <c r="C60" s="183" t="s">
        <v>369</v>
      </c>
      <c r="D60" s="183"/>
      <c r="E60" s="183"/>
      <c r="F60" s="183"/>
      <c r="G60" s="24"/>
      <c r="H60" s="135"/>
    </row>
    <row r="61" spans="2:10" s="89" customFormat="1" ht="47.25">
      <c r="B61" s="136">
        <f>+COUNT($B60:B$60)+1</f>
        <v>1</v>
      </c>
      <c r="C61" s="58" t="s">
        <v>1296</v>
      </c>
      <c r="D61" s="59" t="s">
        <v>1301</v>
      </c>
      <c r="E61" s="57" t="s">
        <v>25</v>
      </c>
      <c r="F61" s="57">
        <v>36</v>
      </c>
      <c r="G61" s="26"/>
      <c r="H61" s="135">
        <f>+$F61*G61</f>
        <v>0</v>
      </c>
      <c r="J61" s="90"/>
    </row>
    <row r="62" spans="2:10" s="89" customFormat="1" ht="47.25">
      <c r="B62" s="136">
        <f>+COUNT($B$60:B61)+1</f>
        <v>2</v>
      </c>
      <c r="C62" s="58" t="s">
        <v>1297</v>
      </c>
      <c r="D62" s="59" t="s">
        <v>1302</v>
      </c>
      <c r="E62" s="57" t="s">
        <v>25</v>
      </c>
      <c r="F62" s="57">
        <v>136</v>
      </c>
      <c r="G62" s="26"/>
      <c r="H62" s="135">
        <f t="shared" ref="H62:H65" si="8">+$F62*G62</f>
        <v>0</v>
      </c>
    </row>
    <row r="63" spans="2:10" s="89" customFormat="1" ht="47.25">
      <c r="B63" s="136">
        <f>+COUNT($B$60:B62)+1</f>
        <v>3</v>
      </c>
      <c r="C63" s="58" t="s">
        <v>1298</v>
      </c>
      <c r="D63" s="59" t="s">
        <v>1303</v>
      </c>
      <c r="E63" s="57" t="s">
        <v>25</v>
      </c>
      <c r="F63" s="57">
        <v>124.5</v>
      </c>
      <c r="G63" s="26"/>
      <c r="H63" s="135">
        <f t="shared" si="8"/>
        <v>0</v>
      </c>
      <c r="J63" s="90"/>
    </row>
    <row r="64" spans="2:10" s="89" customFormat="1" ht="31.5">
      <c r="B64" s="136">
        <f>+COUNT($B$60:B63)+1</f>
        <v>4</v>
      </c>
      <c r="C64" s="58" t="s">
        <v>1299</v>
      </c>
      <c r="D64" s="59" t="s">
        <v>1304</v>
      </c>
      <c r="E64" s="57" t="s">
        <v>25</v>
      </c>
      <c r="F64" s="57">
        <v>186.5</v>
      </c>
      <c r="G64" s="26"/>
      <c r="H64" s="135">
        <f t="shared" si="8"/>
        <v>0</v>
      </c>
      <c r="J64" s="90"/>
    </row>
    <row r="65" spans="2:10" s="89" customFormat="1" ht="141.75">
      <c r="B65" s="136">
        <f>+COUNT($B$60:B64)+1</f>
        <v>5</v>
      </c>
      <c r="C65" s="58" t="s">
        <v>1300</v>
      </c>
      <c r="D65" s="59" t="s">
        <v>1305</v>
      </c>
      <c r="E65" s="57" t="s">
        <v>23</v>
      </c>
      <c r="F65" s="57">
        <v>3</v>
      </c>
      <c r="G65" s="26"/>
      <c r="H65" s="135">
        <f t="shared" si="8"/>
        <v>0</v>
      </c>
    </row>
    <row r="66" spans="2:10" s="89" customFormat="1" ht="15.75" customHeight="1">
      <c r="B66" s="141"/>
      <c r="C66" s="142"/>
      <c r="D66" s="143"/>
      <c r="E66" s="144"/>
      <c r="F66" s="145"/>
      <c r="G66" s="64"/>
      <c r="H66" s="146"/>
    </row>
    <row r="67" spans="2:10" s="89" customFormat="1" ht="16.5" thickBot="1">
      <c r="B67" s="147"/>
      <c r="C67" s="148"/>
      <c r="D67" s="148"/>
      <c r="E67" s="149"/>
      <c r="F67" s="149"/>
      <c r="G67" s="25" t="str">
        <f>C59&amp;" SKUPAJ:"</f>
        <v>GRADBENA IN OBRTNIŠKA DELA SKUPAJ:</v>
      </c>
      <c r="H67" s="150">
        <f>SUM(H$61:H$65)</f>
        <v>0</v>
      </c>
    </row>
    <row r="69" spans="2:10" s="89" customFormat="1">
      <c r="B69" s="130" t="s">
        <v>69</v>
      </c>
      <c r="C69" s="182" t="s">
        <v>8</v>
      </c>
      <c r="D69" s="182"/>
      <c r="E69" s="131"/>
      <c r="F69" s="132"/>
      <c r="G69" s="23"/>
      <c r="H69" s="133"/>
      <c r="J69" s="90"/>
    </row>
    <row r="70" spans="2:10" s="89" customFormat="1" ht="15.75" customHeight="1">
      <c r="B70" s="134" t="s">
        <v>96</v>
      </c>
      <c r="C70" s="183" t="s">
        <v>310</v>
      </c>
      <c r="D70" s="183"/>
      <c r="E70" s="183"/>
      <c r="F70" s="183"/>
      <c r="G70" s="24"/>
      <c r="H70" s="135"/>
    </row>
    <row r="71" spans="2:10" s="89" customFormat="1">
      <c r="B71" s="136">
        <f>+COUNT($B$70:B70)+1</f>
        <v>1</v>
      </c>
      <c r="C71" s="58" t="s">
        <v>676</v>
      </c>
      <c r="D71" s="59" t="s">
        <v>825</v>
      </c>
      <c r="E71" s="57" t="s">
        <v>23</v>
      </c>
      <c r="F71" s="57">
        <v>1</v>
      </c>
      <c r="G71" s="26"/>
      <c r="H71" s="135">
        <f t="shared" ref="H71" si="9">+$F71*G71</f>
        <v>0</v>
      </c>
      <c r="J71" s="90"/>
    </row>
    <row r="72" spans="2:10" s="89" customFormat="1" ht="15.75" customHeight="1">
      <c r="B72" s="136">
        <f>+COUNT($B$70:B71)+1</f>
        <v>2</v>
      </c>
      <c r="C72" s="58" t="s">
        <v>62</v>
      </c>
      <c r="D72" s="59" t="s">
        <v>70</v>
      </c>
      <c r="E72" s="57" t="s">
        <v>71</v>
      </c>
      <c r="F72" s="57">
        <v>24</v>
      </c>
      <c r="G72" s="26"/>
      <c r="H72" s="135">
        <f t="shared" ref="H72:H74" si="10">+$F72*G72</f>
        <v>0</v>
      </c>
    </row>
    <row r="73" spans="2:10" s="89" customFormat="1">
      <c r="B73" s="136">
        <f>+COUNT($B$70:B72)+1</f>
        <v>3</v>
      </c>
      <c r="C73" s="58" t="s">
        <v>116</v>
      </c>
      <c r="D73" s="59" t="s">
        <v>99</v>
      </c>
      <c r="E73" s="57" t="s">
        <v>71</v>
      </c>
      <c r="F73" s="57">
        <v>8</v>
      </c>
      <c r="G73" s="26"/>
      <c r="H73" s="135">
        <f t="shared" si="10"/>
        <v>0</v>
      </c>
      <c r="J73" s="90"/>
    </row>
    <row r="74" spans="2:10" s="89" customFormat="1" ht="15.75" customHeight="1">
      <c r="B74" s="136">
        <f>+COUNT($B$70:B73)+1</f>
        <v>4</v>
      </c>
      <c r="C74" s="58" t="s">
        <v>117</v>
      </c>
      <c r="D74" s="59" t="s">
        <v>72</v>
      </c>
      <c r="E74" s="57" t="s">
        <v>23</v>
      </c>
      <c r="F74" s="57">
        <v>1</v>
      </c>
      <c r="G74" s="26"/>
      <c r="H74" s="135">
        <f t="shared" si="10"/>
        <v>0</v>
      </c>
    </row>
    <row r="75" spans="2:10" s="89" customFormat="1" ht="15.75" customHeight="1">
      <c r="B75" s="141"/>
      <c r="C75" s="142"/>
      <c r="D75" s="143"/>
      <c r="E75" s="144"/>
      <c r="F75" s="145"/>
      <c r="G75" s="64"/>
      <c r="H75" s="146"/>
    </row>
    <row r="76" spans="2:10" s="89" customFormat="1" ht="16.5" thickBot="1">
      <c r="B76" s="147"/>
      <c r="C76" s="148"/>
      <c r="D76" s="148"/>
      <c r="E76" s="149"/>
      <c r="F76" s="149"/>
      <c r="G76" s="25" t="str">
        <f>C69&amp;" SKUPAJ:"</f>
        <v>TUJE STORITVE SKUPAJ:</v>
      </c>
      <c r="H76" s="150">
        <f>SUM(H$71:H$74)</f>
        <v>0</v>
      </c>
    </row>
  </sheetData>
  <sheetProtection algorithmName="SHA-512" hashValue="HhVk8618dUOfvKg1+JqZgDydq6dwm1ClziN0bvk67eFRN+/am7uyNgxqd1UxF0X3Onxp43vjlGajYd+/2kgQZQ==" saltValue="njbzK22kBOap/82dRp3v7A==" spinCount="100000" sheet="1" objects="1" scenarios="1"/>
  <mergeCells count="16">
    <mergeCell ref="C20:D20"/>
    <mergeCell ref="C21:F21"/>
    <mergeCell ref="C27:F27"/>
    <mergeCell ref="C37:D37"/>
    <mergeCell ref="C70:F70"/>
    <mergeCell ref="C59:D59"/>
    <mergeCell ref="C60:F60"/>
    <mergeCell ref="C38:F38"/>
    <mergeCell ref="C39:F39"/>
    <mergeCell ref="C47:F47"/>
    <mergeCell ref="C50:F50"/>
    <mergeCell ref="C26:F26"/>
    <mergeCell ref="C45:F45"/>
    <mergeCell ref="C53:F53"/>
    <mergeCell ref="C54:F54"/>
    <mergeCell ref="C69:D69"/>
  </mergeCells>
  <pageMargins left="0.70866141732283472" right="0.70866141732283472" top="0.74803149606299213" bottom="0.74803149606299213" header="0.31496062992125984" footer="0.31496062992125984"/>
  <pageSetup paperSize="9" scale="68" orientation="portrait" r:id="rId1"/>
  <headerFooter>
    <oddHeader>&amp;C&amp;"-,Ležeče"Rekonstrukcija ceste R1-212/1119 Bloška Polica - Sodražica
od km 13,540 do km 15,352 skozi Žimarice&amp;R&amp;"-,Ležeče"RAZPIS 2020</oddHeader>
    <oddFooter>Stran &amp;P od &amp;N</oddFooter>
  </headerFooter>
  <colBreaks count="1" manualBreakCount="1">
    <brk id="8"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7569D-0329-4E8C-9EBC-717553D01046}">
  <sheetPr>
    <tabColor rgb="FFFF0000"/>
  </sheetPr>
  <dimension ref="B1:K87"/>
  <sheetViews>
    <sheetView view="pageBreakPreview" zoomScaleNormal="100" zoomScaleSheetLayoutView="100" workbookViewId="0">
      <selection activeCell="D15" sqref="D15"/>
    </sheetView>
  </sheetViews>
  <sheetFormatPr defaultColWidth="9.140625" defaultRowHeight="15.75"/>
  <cols>
    <col min="1" max="1" width="9.140625" style="90"/>
    <col min="2" max="3" width="10.7109375" style="92" customWidth="1"/>
    <col min="4" max="4" width="47.7109375" style="86" customWidth="1"/>
    <col min="5" max="5" width="14.7109375" style="87" customWidth="1"/>
    <col min="6" max="6" width="12.7109375" style="87" customWidth="1"/>
    <col min="7" max="7" width="15.7109375" style="18" customWidth="1"/>
    <col min="8" max="8" width="15.7109375" style="88" customWidth="1"/>
    <col min="9" max="9" width="11.5703125" style="89" bestFit="1" customWidth="1"/>
    <col min="10" max="10" width="10.140625" style="90" bestFit="1" customWidth="1"/>
    <col min="11" max="16384" width="9.140625" style="90"/>
  </cols>
  <sheetData>
    <row r="1" spans="2:10">
      <c r="B1" s="84" t="s">
        <v>590</v>
      </c>
      <c r="C1" s="85" t="str">
        <f ca="1">MID(CELL("filename",A1),FIND("]",CELL("filename",A1))+1,255)</f>
        <v>DEVIACIJA MOSTU</v>
      </c>
    </row>
    <row r="3" spans="2:10">
      <c r="B3" s="91" t="s">
        <v>14</v>
      </c>
    </row>
    <row r="4" spans="2:10">
      <c r="B4" s="93" t="str">
        <f ca="1">"REKAPITULACIJA "&amp;C1</f>
        <v>REKAPITULACIJA DEVIACIJA MOSTU</v>
      </c>
      <c r="C4" s="94"/>
      <c r="D4" s="94"/>
      <c r="E4" s="95"/>
      <c r="F4" s="95"/>
      <c r="G4" s="19"/>
      <c r="H4" s="57"/>
      <c r="I4" s="96"/>
    </row>
    <row r="5" spans="2:10">
      <c r="B5" s="97"/>
      <c r="C5" s="98"/>
      <c r="D5" s="99"/>
      <c r="H5" s="100"/>
      <c r="I5" s="101"/>
      <c r="J5" s="102"/>
    </row>
    <row r="6" spans="2:10">
      <c r="B6" s="103" t="s">
        <v>47</v>
      </c>
      <c r="D6" s="104" t="str">
        <f>VLOOKUP(B6,$B$18:$H$9844,2,FALSE)</f>
        <v>PREDDELA</v>
      </c>
      <c r="E6" s="105"/>
      <c r="F6" s="88"/>
      <c r="H6" s="106">
        <f>VLOOKUP($D6&amp;" SKUPAJ:",$G$18:H$9844,2,FALSE)</f>
        <v>0</v>
      </c>
      <c r="I6" s="107"/>
      <c r="J6" s="108"/>
    </row>
    <row r="7" spans="2:10">
      <c r="B7" s="103"/>
      <c r="D7" s="104"/>
      <c r="E7" s="105"/>
      <c r="F7" s="88"/>
      <c r="H7" s="106"/>
      <c r="I7" s="109"/>
      <c r="J7" s="110"/>
    </row>
    <row r="8" spans="2:10">
      <c r="B8" s="103" t="s">
        <v>48</v>
      </c>
      <c r="D8" s="104" t="str">
        <f>VLOOKUP(B8,$B$18:$H$9844,2,FALSE)</f>
        <v>ZEMELJSKA DELA IN TEMELJENJE</v>
      </c>
      <c r="E8" s="105"/>
      <c r="F8" s="88"/>
      <c r="H8" s="106">
        <f>VLOOKUP($D8&amp;" SKUPAJ:",$G$18:H$9844,2,FALSE)</f>
        <v>0</v>
      </c>
      <c r="I8" s="111"/>
      <c r="J8" s="112"/>
    </row>
    <row r="9" spans="2:10">
      <c r="B9" s="103"/>
      <c r="D9" s="104"/>
      <c r="E9" s="105"/>
      <c r="F9" s="88"/>
      <c r="H9" s="106"/>
      <c r="I9" s="96"/>
    </row>
    <row r="10" spans="2:10">
      <c r="B10" s="103" t="s">
        <v>45</v>
      </c>
      <c r="D10" s="104" t="str">
        <f>VLOOKUP(B10,$B$18:$H$9844,2,FALSE)</f>
        <v>VOZIŠČE KONSTRUKCIJE</v>
      </c>
      <c r="E10" s="105"/>
      <c r="F10" s="88"/>
      <c r="H10" s="106">
        <f>VLOOKUP($D10&amp;" SKUPAJ:",$G$18:H$9844,2,FALSE)</f>
        <v>0</v>
      </c>
    </row>
    <row r="11" spans="2:10">
      <c r="B11" s="103"/>
      <c r="D11" s="104"/>
      <c r="E11" s="105"/>
      <c r="F11" s="88"/>
      <c r="H11" s="106"/>
    </row>
    <row r="12" spans="2:10">
      <c r="B12" s="103" t="s">
        <v>53</v>
      </c>
      <c r="D12" s="104" t="str">
        <f>VLOOKUP(B12,$B$18:$H$9844,2,FALSE)</f>
        <v>GRADBENA IN OBRTNIŠKA DELA</v>
      </c>
      <c r="E12" s="105"/>
      <c r="F12" s="88"/>
      <c r="H12" s="106">
        <f>VLOOKUP($D12&amp;" SKUPAJ:",$G$18:H$9844,2,FALSE)</f>
        <v>0</v>
      </c>
    </row>
    <row r="13" spans="2:10">
      <c r="B13" s="103"/>
      <c r="D13" s="104"/>
      <c r="E13" s="105"/>
      <c r="F13" s="88"/>
      <c r="H13" s="106"/>
      <c r="I13" s="96"/>
    </row>
    <row r="14" spans="2:10">
      <c r="B14" s="103" t="s">
        <v>68</v>
      </c>
      <c r="D14" s="104" t="str">
        <f>VLOOKUP(B14,$B$18:$H$9844,2,FALSE)</f>
        <v>OPREMA CEST</v>
      </c>
      <c r="E14" s="105"/>
      <c r="F14" s="88"/>
      <c r="H14" s="106">
        <f>VLOOKUP($D14&amp;" SKUPAJ:",$G$18:H$9844,2,FALSE)</f>
        <v>0</v>
      </c>
    </row>
    <row r="15" spans="2:10" s="89" customFormat="1" ht="16.5" thickBot="1">
      <c r="B15" s="113"/>
      <c r="C15" s="114"/>
      <c r="D15" s="115"/>
      <c r="E15" s="116"/>
      <c r="F15" s="117"/>
      <c r="G15" s="20"/>
      <c r="H15" s="118"/>
    </row>
    <row r="16" spans="2:10" s="89" customFormat="1" ht="16.5" thickTop="1">
      <c r="B16" s="119"/>
      <c r="C16" s="120"/>
      <c r="D16" s="121"/>
      <c r="E16" s="122"/>
      <c r="F16" s="123"/>
      <c r="G16" s="21" t="str">
        <f ca="1">"SKUPAJ "&amp;C1&amp;" (BREZ DDV):"</f>
        <v>SKUPAJ DEVIACIJA MOSTU (BREZ DDV):</v>
      </c>
      <c r="H16" s="124">
        <f>ROUND(SUM(H6:H14),2)</f>
        <v>0</v>
      </c>
    </row>
    <row r="18" spans="2:11" s="89" customFormat="1" ht="16.5" thickBot="1">
      <c r="B18" s="125" t="s">
        <v>0</v>
      </c>
      <c r="C18" s="126" t="s">
        <v>1</v>
      </c>
      <c r="D18" s="127" t="s">
        <v>2</v>
      </c>
      <c r="E18" s="128" t="s">
        <v>3</v>
      </c>
      <c r="F18" s="128" t="s">
        <v>4</v>
      </c>
      <c r="G18" s="22" t="s">
        <v>5</v>
      </c>
      <c r="H18" s="128" t="s">
        <v>6</v>
      </c>
    </row>
    <row r="20" spans="2:11">
      <c r="B20" s="129"/>
      <c r="C20" s="129"/>
      <c r="D20" s="129"/>
      <c r="E20" s="129"/>
      <c r="F20" s="129"/>
      <c r="G20" s="78"/>
      <c r="H20" s="129"/>
    </row>
    <row r="22" spans="2:11" s="89" customFormat="1">
      <c r="B22" s="130" t="s">
        <v>47</v>
      </c>
      <c r="C22" s="182" t="s">
        <v>97</v>
      </c>
      <c r="D22" s="182"/>
      <c r="E22" s="131"/>
      <c r="F22" s="132"/>
      <c r="G22" s="23"/>
      <c r="H22" s="133"/>
    </row>
    <row r="23" spans="2:11" s="89" customFormat="1">
      <c r="B23" s="134" t="s">
        <v>65</v>
      </c>
      <c r="C23" s="183" t="s">
        <v>123</v>
      </c>
      <c r="D23" s="183"/>
      <c r="E23" s="183"/>
      <c r="F23" s="183"/>
      <c r="G23" s="24"/>
      <c r="H23" s="135"/>
    </row>
    <row r="24" spans="2:11" s="89" customFormat="1" ht="31.5">
      <c r="B24" s="136">
        <f>+COUNT($B$23:B23)+1</f>
        <v>1</v>
      </c>
      <c r="C24" s="58" t="s">
        <v>597</v>
      </c>
      <c r="D24" s="59" t="s">
        <v>993</v>
      </c>
      <c r="E24" s="57" t="s">
        <v>135</v>
      </c>
      <c r="F24" s="57">
        <v>0.18</v>
      </c>
      <c r="G24" s="26"/>
      <c r="H24" s="135">
        <f>+$F24*G24</f>
        <v>0</v>
      </c>
      <c r="K24" s="87"/>
    </row>
    <row r="25" spans="2:11" s="89" customFormat="1" ht="31.5">
      <c r="B25" s="136">
        <f>+COUNT($B$23:B24)+1</f>
        <v>2</v>
      </c>
      <c r="C25" s="58" t="s">
        <v>136</v>
      </c>
      <c r="D25" s="59" t="s">
        <v>1318</v>
      </c>
      <c r="E25" s="57" t="s">
        <v>66</v>
      </c>
      <c r="F25" s="57">
        <v>0.04</v>
      </c>
      <c r="G25" s="26"/>
      <c r="H25" s="135">
        <f t="shared" ref="H25:H27" si="0">+$F25*G25</f>
        <v>0</v>
      </c>
      <c r="K25" s="87"/>
    </row>
    <row r="26" spans="2:11" s="89" customFormat="1" ht="31.5">
      <c r="B26" s="136">
        <f>+COUNT($B$23:B25)+1</f>
        <v>3</v>
      </c>
      <c r="C26" s="137" t="s">
        <v>316</v>
      </c>
      <c r="D26" s="138" t="s">
        <v>1319</v>
      </c>
      <c r="E26" s="139" t="s">
        <v>23</v>
      </c>
      <c r="F26" s="139">
        <v>7</v>
      </c>
      <c r="G26" s="65"/>
      <c r="H26" s="135">
        <f t="shared" si="0"/>
        <v>0</v>
      </c>
      <c r="K26" s="87"/>
    </row>
    <row r="27" spans="2:11" s="89" customFormat="1">
      <c r="B27" s="136">
        <f>+COUNT($B$23:B26)+1</f>
        <v>4</v>
      </c>
      <c r="C27" s="58" t="s">
        <v>598</v>
      </c>
      <c r="D27" s="59" t="s">
        <v>1320</v>
      </c>
      <c r="E27" s="57" t="s">
        <v>23</v>
      </c>
      <c r="F27" s="57">
        <v>48</v>
      </c>
      <c r="G27" s="26"/>
      <c r="H27" s="135">
        <f t="shared" si="0"/>
        <v>0</v>
      </c>
      <c r="K27" s="87"/>
    </row>
    <row r="28" spans="2:11" s="89" customFormat="1">
      <c r="B28" s="134" t="s">
        <v>67</v>
      </c>
      <c r="C28" s="183" t="s">
        <v>129</v>
      </c>
      <c r="D28" s="183"/>
      <c r="E28" s="183"/>
      <c r="F28" s="183"/>
      <c r="G28" s="24"/>
      <c r="H28" s="135"/>
    </row>
    <row r="29" spans="2:11" s="89" customFormat="1" ht="49.5" customHeight="1">
      <c r="B29" s="134"/>
      <c r="C29" s="184" t="s">
        <v>1044</v>
      </c>
      <c r="D29" s="184"/>
      <c r="E29" s="184"/>
      <c r="F29" s="184"/>
      <c r="G29" s="24"/>
      <c r="H29" s="135"/>
    </row>
    <row r="30" spans="2:11" s="89" customFormat="1" ht="63">
      <c r="B30" s="136">
        <f>+COUNT($B$23:B29)+1</f>
        <v>5</v>
      </c>
      <c r="C30" s="58" t="s">
        <v>1306</v>
      </c>
      <c r="D30" s="59" t="s">
        <v>1391</v>
      </c>
      <c r="E30" s="57" t="s">
        <v>25</v>
      </c>
      <c r="F30" s="57">
        <v>33.11</v>
      </c>
      <c r="G30" s="26"/>
      <c r="H30" s="135">
        <f t="shared" ref="H30" si="1">+$F30*G30</f>
        <v>0</v>
      </c>
      <c r="K30" s="87"/>
    </row>
    <row r="31" spans="2:11" s="89" customFormat="1" ht="15.75" customHeight="1">
      <c r="B31" s="141"/>
      <c r="C31" s="142"/>
      <c r="D31" s="143"/>
      <c r="E31" s="144"/>
      <c r="F31" s="145"/>
      <c r="G31" s="64"/>
      <c r="H31" s="146"/>
    </row>
    <row r="32" spans="2:11" s="89" customFormat="1" ht="16.5" thickBot="1">
      <c r="B32" s="147"/>
      <c r="C32" s="148"/>
      <c r="D32" s="148"/>
      <c r="E32" s="149"/>
      <c r="F32" s="149"/>
      <c r="G32" s="25" t="str">
        <f>C22&amp;" SKUPAJ:"</f>
        <v>PREDDELA SKUPAJ:</v>
      </c>
      <c r="H32" s="150">
        <f>SUM(H$24:H$30)</f>
        <v>0</v>
      </c>
    </row>
    <row r="33" spans="2:8" s="89" customFormat="1">
      <c r="B33" s="141"/>
      <c r="C33" s="142"/>
      <c r="D33" s="143"/>
      <c r="E33" s="144"/>
      <c r="F33" s="145"/>
      <c r="G33" s="64"/>
      <c r="H33" s="146"/>
    </row>
    <row r="34" spans="2:8" s="89" customFormat="1">
      <c r="B34" s="130" t="s">
        <v>48</v>
      </c>
      <c r="C34" s="182" t="s">
        <v>168</v>
      </c>
      <c r="D34" s="182"/>
      <c r="E34" s="131"/>
      <c r="F34" s="132"/>
      <c r="G34" s="23"/>
      <c r="H34" s="133"/>
    </row>
    <row r="35" spans="2:8" s="89" customFormat="1" ht="51" customHeight="1">
      <c r="B35" s="134"/>
      <c r="C35" s="184" t="s">
        <v>1177</v>
      </c>
      <c r="D35" s="184"/>
      <c r="E35" s="184"/>
      <c r="F35" s="184"/>
      <c r="G35" s="24"/>
      <c r="H35" s="135"/>
    </row>
    <row r="36" spans="2:8" s="89" customFormat="1">
      <c r="B36" s="134" t="s">
        <v>74</v>
      </c>
      <c r="C36" s="183" t="s">
        <v>121</v>
      </c>
      <c r="D36" s="183"/>
      <c r="E36" s="183"/>
      <c r="F36" s="183"/>
      <c r="G36" s="24"/>
      <c r="H36" s="135"/>
    </row>
    <row r="37" spans="2:8" s="89" customFormat="1" ht="31.5">
      <c r="B37" s="136">
        <f>+COUNT($B$36:B36)+1</f>
        <v>1</v>
      </c>
      <c r="C37" s="58" t="s">
        <v>169</v>
      </c>
      <c r="D37" s="59" t="s">
        <v>1055</v>
      </c>
      <c r="E37" s="57" t="s">
        <v>25</v>
      </c>
      <c r="F37" s="57">
        <v>208.5</v>
      </c>
      <c r="G37" s="26"/>
      <c r="H37" s="135">
        <f t="shared" ref="H37:H43" si="2">+$F37*G37</f>
        <v>0</v>
      </c>
    </row>
    <row r="38" spans="2:8" s="89" customFormat="1" ht="31.5">
      <c r="B38" s="136">
        <f>+COUNT($B$36:B37)+1</f>
        <v>2</v>
      </c>
      <c r="C38" s="58" t="s">
        <v>170</v>
      </c>
      <c r="D38" s="59" t="s">
        <v>711</v>
      </c>
      <c r="E38" s="57" t="s">
        <v>25</v>
      </c>
      <c r="F38" s="57">
        <v>41.5</v>
      </c>
      <c r="G38" s="26"/>
      <c r="H38" s="135">
        <f t="shared" si="2"/>
        <v>0</v>
      </c>
    </row>
    <row r="39" spans="2:8" s="89" customFormat="1" ht="47.25">
      <c r="B39" s="136">
        <f>+COUNT($B$36:B38)+1</f>
        <v>3</v>
      </c>
      <c r="C39" s="58" t="s">
        <v>170</v>
      </c>
      <c r="D39" s="59" t="s">
        <v>1321</v>
      </c>
      <c r="E39" s="57" t="s">
        <v>25</v>
      </c>
      <c r="F39" s="57">
        <v>1365</v>
      </c>
      <c r="G39" s="26"/>
      <c r="H39" s="135">
        <f t="shared" si="2"/>
        <v>0</v>
      </c>
    </row>
    <row r="40" spans="2:8" s="89" customFormat="1" ht="47.25">
      <c r="B40" s="136">
        <f>+COUNT($B$36:B39)+1</f>
        <v>4</v>
      </c>
      <c r="C40" s="58" t="s">
        <v>171</v>
      </c>
      <c r="D40" s="59" t="s">
        <v>1392</v>
      </c>
      <c r="E40" s="57" t="s">
        <v>25</v>
      </c>
      <c r="F40" s="57">
        <v>8</v>
      </c>
      <c r="G40" s="26"/>
      <c r="H40" s="135">
        <f t="shared" si="2"/>
        <v>0</v>
      </c>
    </row>
    <row r="41" spans="2:8" s="89" customFormat="1" ht="78.75">
      <c r="B41" s="136">
        <f>+COUNT($B$36:B40)+1</f>
        <v>5</v>
      </c>
      <c r="C41" s="58" t="s">
        <v>175</v>
      </c>
      <c r="D41" s="59" t="s">
        <v>1393</v>
      </c>
      <c r="E41" s="57" t="s">
        <v>25</v>
      </c>
      <c r="F41" s="57">
        <v>65</v>
      </c>
      <c r="G41" s="26"/>
      <c r="H41" s="135">
        <f t="shared" si="2"/>
        <v>0</v>
      </c>
    </row>
    <row r="42" spans="2:8" s="89" customFormat="1">
      <c r="B42" s="134" t="s">
        <v>75</v>
      </c>
      <c r="C42" s="183" t="s">
        <v>130</v>
      </c>
      <c r="D42" s="183"/>
      <c r="E42" s="183"/>
      <c r="F42" s="183"/>
      <c r="G42" s="24"/>
      <c r="H42" s="135"/>
    </row>
    <row r="43" spans="2:8" s="89" customFormat="1" ht="31.5">
      <c r="B43" s="136">
        <f>+COUNT($B$36:B42)+1</f>
        <v>6</v>
      </c>
      <c r="C43" s="58" t="s">
        <v>181</v>
      </c>
      <c r="D43" s="59" t="s">
        <v>720</v>
      </c>
      <c r="E43" s="57" t="s">
        <v>24</v>
      </c>
      <c r="F43" s="57">
        <v>1080</v>
      </c>
      <c r="G43" s="26"/>
      <c r="H43" s="135">
        <f t="shared" si="2"/>
        <v>0</v>
      </c>
    </row>
    <row r="44" spans="2:8" s="89" customFormat="1" ht="15.75" customHeight="1">
      <c r="B44" s="134" t="s">
        <v>76</v>
      </c>
      <c r="C44" s="183" t="s">
        <v>184</v>
      </c>
      <c r="D44" s="183"/>
      <c r="E44" s="183"/>
      <c r="F44" s="183"/>
      <c r="G44" s="24"/>
      <c r="H44" s="135"/>
    </row>
    <row r="45" spans="2:8" s="89" customFormat="1" ht="31.5">
      <c r="B45" s="136">
        <f>+COUNT($B$36:B44)+1</f>
        <v>7</v>
      </c>
      <c r="C45" s="58" t="s">
        <v>185</v>
      </c>
      <c r="D45" s="59" t="s">
        <v>997</v>
      </c>
      <c r="E45" s="57" t="s">
        <v>25</v>
      </c>
      <c r="F45" s="57">
        <v>1200</v>
      </c>
      <c r="G45" s="26"/>
      <c r="H45" s="135">
        <f t="shared" ref="H45" si="3">+$F45*G45</f>
        <v>0</v>
      </c>
    </row>
    <row r="46" spans="2:8" s="89" customFormat="1">
      <c r="B46" s="134" t="s">
        <v>77</v>
      </c>
      <c r="C46" s="183" t="s">
        <v>132</v>
      </c>
      <c r="D46" s="183"/>
      <c r="E46" s="183"/>
      <c r="F46" s="183"/>
      <c r="G46" s="24"/>
      <c r="H46" s="135"/>
    </row>
    <row r="47" spans="2:8" s="89" customFormat="1" ht="31.5">
      <c r="B47" s="136">
        <f>+COUNT($B$36:B46)+1</f>
        <v>8</v>
      </c>
      <c r="C47" s="58" t="s">
        <v>104</v>
      </c>
      <c r="D47" s="59" t="s">
        <v>1322</v>
      </c>
      <c r="E47" s="57" t="s">
        <v>24</v>
      </c>
      <c r="F47" s="57">
        <v>1120</v>
      </c>
      <c r="G47" s="26"/>
      <c r="H47" s="135">
        <f t="shared" ref="H47" si="4">+$F47*G47</f>
        <v>0</v>
      </c>
    </row>
    <row r="48" spans="2:8" s="89" customFormat="1" ht="31.5">
      <c r="B48" s="136">
        <f>+COUNT($B$36:B47)+1</f>
        <v>9</v>
      </c>
      <c r="C48" s="58" t="s">
        <v>468</v>
      </c>
      <c r="D48" s="59" t="s">
        <v>1323</v>
      </c>
      <c r="E48" s="57" t="s">
        <v>24</v>
      </c>
      <c r="F48" s="57">
        <v>1120</v>
      </c>
      <c r="G48" s="26"/>
      <c r="H48" s="135">
        <f t="shared" ref="H48" si="5">+$F48*G48</f>
        <v>0</v>
      </c>
    </row>
    <row r="49" spans="2:10" s="89" customFormat="1" ht="15.75" customHeight="1">
      <c r="B49" s="134" t="s">
        <v>78</v>
      </c>
      <c r="C49" s="183" t="s">
        <v>122</v>
      </c>
      <c r="D49" s="183"/>
      <c r="E49" s="183"/>
      <c r="F49" s="183"/>
      <c r="G49" s="24"/>
      <c r="H49" s="135"/>
    </row>
    <row r="50" spans="2:10" s="89" customFormat="1" ht="39" customHeight="1">
      <c r="B50" s="134"/>
      <c r="C50" s="184" t="s">
        <v>682</v>
      </c>
      <c r="D50" s="184"/>
      <c r="E50" s="184"/>
      <c r="F50" s="184"/>
      <c r="G50" s="24"/>
      <c r="H50" s="135"/>
    </row>
    <row r="51" spans="2:10" s="89" customFormat="1" ht="47.25">
      <c r="B51" s="136">
        <f>+COUNT($B$36:B50)+1</f>
        <v>10</v>
      </c>
      <c r="C51" s="58" t="s">
        <v>1307</v>
      </c>
      <c r="D51" s="59" t="s">
        <v>1394</v>
      </c>
      <c r="E51" s="57" t="s">
        <v>25</v>
      </c>
      <c r="F51" s="57">
        <v>400</v>
      </c>
      <c r="G51" s="26"/>
      <c r="H51" s="135">
        <f t="shared" ref="H51:H52" si="6">+$F51*G51</f>
        <v>0</v>
      </c>
    </row>
    <row r="52" spans="2:10" s="89" customFormat="1" ht="31.5">
      <c r="B52" s="136">
        <f>+COUNT($B$36:B51)+1</f>
        <v>11</v>
      </c>
      <c r="C52" s="58" t="s">
        <v>621</v>
      </c>
      <c r="D52" s="59" t="s">
        <v>1377</v>
      </c>
      <c r="E52" s="57" t="s">
        <v>25</v>
      </c>
      <c r="F52" s="57">
        <v>965</v>
      </c>
      <c r="G52" s="26"/>
      <c r="H52" s="135">
        <f t="shared" si="6"/>
        <v>0</v>
      </c>
    </row>
    <row r="53" spans="2:10" s="89" customFormat="1" ht="15.75" customHeight="1">
      <c r="B53" s="141"/>
      <c r="C53" s="142"/>
      <c r="D53" s="143"/>
      <c r="E53" s="144"/>
      <c r="F53" s="145"/>
      <c r="G53" s="64"/>
      <c r="H53" s="146"/>
    </row>
    <row r="54" spans="2:10" s="89" customFormat="1" ht="16.5" thickBot="1">
      <c r="B54" s="147"/>
      <c r="C54" s="148"/>
      <c r="D54" s="148"/>
      <c r="E54" s="149"/>
      <c r="F54" s="149"/>
      <c r="G54" s="25" t="str">
        <f>C34&amp;" SKUPAJ:"</f>
        <v>ZEMELJSKA DELA IN TEMELJENJE SKUPAJ:</v>
      </c>
      <c r="H54" s="150">
        <f>SUM(H$37:H$52)</f>
        <v>0</v>
      </c>
    </row>
    <row r="55" spans="2:10" s="89" customFormat="1">
      <c r="B55" s="152"/>
      <c r="C55" s="142"/>
      <c r="D55" s="153"/>
      <c r="E55" s="154"/>
      <c r="F55" s="145"/>
      <c r="G55" s="64"/>
      <c r="H55" s="146"/>
      <c r="J55" s="90"/>
    </row>
    <row r="56" spans="2:10" s="89" customFormat="1">
      <c r="B56" s="130" t="s">
        <v>45</v>
      </c>
      <c r="C56" s="182" t="s">
        <v>79</v>
      </c>
      <c r="D56" s="182"/>
      <c r="E56" s="131"/>
      <c r="F56" s="132"/>
      <c r="G56" s="23"/>
      <c r="H56" s="133"/>
      <c r="J56" s="90"/>
    </row>
    <row r="57" spans="2:10" s="89" customFormat="1">
      <c r="B57" s="134" t="s">
        <v>80</v>
      </c>
      <c r="C57" s="183" t="s">
        <v>84</v>
      </c>
      <c r="D57" s="183"/>
      <c r="E57" s="183"/>
      <c r="F57" s="183"/>
      <c r="G57" s="24"/>
      <c r="H57" s="135"/>
    </row>
    <row r="58" spans="2:10" s="89" customFormat="1">
      <c r="B58" s="134" t="s">
        <v>81</v>
      </c>
      <c r="C58" s="183" t="s">
        <v>195</v>
      </c>
      <c r="D58" s="183"/>
      <c r="E58" s="183"/>
      <c r="F58" s="183"/>
      <c r="G58" s="24"/>
      <c r="H58" s="135"/>
    </row>
    <row r="59" spans="2:10" s="89" customFormat="1" ht="47.25">
      <c r="B59" s="136">
        <f>+COUNT($B$58:B58)+1</f>
        <v>1</v>
      </c>
      <c r="C59" s="58" t="s">
        <v>623</v>
      </c>
      <c r="D59" s="59" t="s">
        <v>118</v>
      </c>
      <c r="E59" s="57" t="s">
        <v>25</v>
      </c>
      <c r="F59" s="57">
        <v>165</v>
      </c>
      <c r="G59" s="26"/>
      <c r="H59" s="135">
        <f>+$F59*G59</f>
        <v>0</v>
      </c>
      <c r="J59" s="90"/>
    </row>
    <row r="60" spans="2:10" s="89" customFormat="1" ht="15.75" customHeight="1">
      <c r="B60" s="134" t="s">
        <v>83</v>
      </c>
      <c r="C60" s="183" t="s">
        <v>626</v>
      </c>
      <c r="D60" s="183"/>
      <c r="E60" s="183"/>
      <c r="F60" s="183"/>
      <c r="G60" s="24"/>
      <c r="H60" s="135"/>
    </row>
    <row r="61" spans="2:10" s="89" customFormat="1">
      <c r="B61" s="134" t="s">
        <v>1063</v>
      </c>
      <c r="C61" s="183" t="s">
        <v>627</v>
      </c>
      <c r="D61" s="183"/>
      <c r="E61" s="183"/>
      <c r="F61" s="183"/>
      <c r="G61" s="24"/>
      <c r="H61" s="135"/>
      <c r="J61" s="90"/>
    </row>
    <row r="62" spans="2:10" s="89" customFormat="1" ht="47.25">
      <c r="B62" s="136">
        <f>+COUNT($B$58:B61)+1</f>
        <v>2</v>
      </c>
      <c r="C62" s="137" t="s">
        <v>1308</v>
      </c>
      <c r="D62" s="138" t="s">
        <v>1324</v>
      </c>
      <c r="E62" s="139" t="s">
        <v>24</v>
      </c>
      <c r="F62" s="139">
        <v>475</v>
      </c>
      <c r="G62" s="26"/>
      <c r="H62" s="135">
        <f>+$F62*G62</f>
        <v>0</v>
      </c>
      <c r="J62" s="90"/>
    </row>
    <row r="63" spans="2:10" s="89" customFormat="1" ht="15.75" customHeight="1">
      <c r="B63" s="141"/>
      <c r="C63" s="142"/>
      <c r="D63" s="143"/>
      <c r="E63" s="144"/>
      <c r="F63" s="145"/>
      <c r="G63" s="64"/>
      <c r="H63" s="146"/>
    </row>
    <row r="64" spans="2:10" s="89" customFormat="1" ht="16.5" thickBot="1">
      <c r="B64" s="147"/>
      <c r="C64" s="148"/>
      <c r="D64" s="148"/>
      <c r="E64" s="149"/>
      <c r="F64" s="149"/>
      <c r="G64" s="25" t="str">
        <f>C56&amp;" SKUPAJ:"</f>
        <v>VOZIŠČE KONSTRUKCIJE SKUPAJ:</v>
      </c>
      <c r="H64" s="150">
        <f>SUM(H$59:H$62)</f>
        <v>0</v>
      </c>
    </row>
    <row r="65" spans="2:10" s="89" customFormat="1">
      <c r="B65" s="152"/>
      <c r="C65" s="142"/>
      <c r="D65" s="153"/>
      <c r="E65" s="154"/>
      <c r="F65" s="145"/>
      <c r="G65" s="64"/>
      <c r="H65" s="146"/>
      <c r="J65" s="90"/>
    </row>
    <row r="66" spans="2:10" s="89" customFormat="1">
      <c r="B66" s="130" t="s">
        <v>53</v>
      </c>
      <c r="C66" s="182" t="s">
        <v>106</v>
      </c>
      <c r="D66" s="182"/>
      <c r="E66" s="131"/>
      <c r="F66" s="132"/>
      <c r="G66" s="23"/>
      <c r="H66" s="133"/>
      <c r="J66" s="90"/>
    </row>
    <row r="67" spans="2:10" s="89" customFormat="1" ht="15.75" customHeight="1">
      <c r="B67" s="134" t="s">
        <v>258</v>
      </c>
      <c r="C67" s="183" t="s">
        <v>323</v>
      </c>
      <c r="D67" s="183"/>
      <c r="E67" s="183"/>
      <c r="F67" s="183"/>
      <c r="G67" s="24"/>
      <c r="H67" s="135"/>
    </row>
    <row r="68" spans="2:10" s="89" customFormat="1" ht="31.5">
      <c r="B68" s="136">
        <f>+COUNT($B67:B$67)+1</f>
        <v>1</v>
      </c>
      <c r="C68" s="58" t="s">
        <v>1309</v>
      </c>
      <c r="D68" s="59" t="s">
        <v>1325</v>
      </c>
      <c r="E68" s="57" t="s">
        <v>24</v>
      </c>
      <c r="F68" s="57">
        <v>60</v>
      </c>
      <c r="G68" s="26"/>
      <c r="H68" s="135">
        <f>+$F68*G68</f>
        <v>0</v>
      </c>
      <c r="J68" s="90"/>
    </row>
    <row r="69" spans="2:10" s="89" customFormat="1" ht="31.5">
      <c r="B69" s="136">
        <f>+COUNT($B$67:B68)+1</f>
        <v>2</v>
      </c>
      <c r="C69" s="58" t="s">
        <v>1310</v>
      </c>
      <c r="D69" s="59" t="s">
        <v>1410</v>
      </c>
      <c r="E69" s="57" t="s">
        <v>24</v>
      </c>
      <c r="F69" s="57">
        <v>31.2</v>
      </c>
      <c r="G69" s="26"/>
      <c r="H69" s="135">
        <f t="shared" ref="H69:H77" si="7">+$F69*G69</f>
        <v>0</v>
      </c>
      <c r="J69" s="90"/>
    </row>
    <row r="70" spans="2:10" s="89" customFormat="1" ht="15.75" customHeight="1">
      <c r="B70" s="134" t="s">
        <v>263</v>
      </c>
      <c r="C70" s="183" t="s">
        <v>326</v>
      </c>
      <c r="D70" s="183"/>
      <c r="E70" s="183"/>
      <c r="F70" s="183"/>
      <c r="G70" s="24"/>
      <c r="H70" s="135"/>
    </row>
    <row r="71" spans="2:10" s="89" customFormat="1" ht="47.25">
      <c r="B71" s="136">
        <f>+COUNT($B$67:B70)+1</f>
        <v>3</v>
      </c>
      <c r="C71" s="58" t="s">
        <v>264</v>
      </c>
      <c r="D71" s="59" t="s">
        <v>1270</v>
      </c>
      <c r="E71" s="57" t="s">
        <v>56</v>
      </c>
      <c r="F71" s="57">
        <v>2260</v>
      </c>
      <c r="G71" s="26"/>
      <c r="H71" s="135">
        <f t="shared" si="7"/>
        <v>0</v>
      </c>
      <c r="J71" s="90"/>
    </row>
    <row r="72" spans="2:10" s="89" customFormat="1">
      <c r="B72" s="134" t="s">
        <v>269</v>
      </c>
      <c r="C72" s="183" t="s">
        <v>328</v>
      </c>
      <c r="D72" s="183"/>
      <c r="E72" s="183"/>
      <c r="F72" s="183"/>
      <c r="G72" s="24"/>
      <c r="H72" s="135"/>
      <c r="J72" s="90"/>
    </row>
    <row r="73" spans="2:10" s="89" customFormat="1" ht="47.25">
      <c r="B73" s="136">
        <f>+COUNT($B$67:B72)+1</f>
        <v>4</v>
      </c>
      <c r="C73" s="58" t="s">
        <v>329</v>
      </c>
      <c r="D73" s="59" t="s">
        <v>1326</v>
      </c>
      <c r="E73" s="57" t="s">
        <v>25</v>
      </c>
      <c r="F73" s="57">
        <v>3.61</v>
      </c>
      <c r="G73" s="26"/>
      <c r="H73" s="135">
        <f t="shared" si="7"/>
        <v>0</v>
      </c>
      <c r="J73" s="90"/>
    </row>
    <row r="74" spans="2:10" s="89" customFormat="1" ht="31.5">
      <c r="B74" s="136">
        <f>+COUNT($B$67:B73)+1</f>
        <v>5</v>
      </c>
      <c r="C74" s="58" t="s">
        <v>414</v>
      </c>
      <c r="D74" s="59" t="s">
        <v>1327</v>
      </c>
      <c r="E74" s="57" t="s">
        <v>25</v>
      </c>
      <c r="F74" s="57">
        <v>48</v>
      </c>
      <c r="G74" s="26"/>
      <c r="H74" s="135">
        <f t="shared" si="7"/>
        <v>0</v>
      </c>
      <c r="J74" s="90"/>
    </row>
    <row r="75" spans="2:10" s="89" customFormat="1" ht="47.25">
      <c r="B75" s="136">
        <f>+COUNT($B$67:B74)+1</f>
        <v>6</v>
      </c>
      <c r="C75" s="58" t="s">
        <v>413</v>
      </c>
      <c r="D75" s="59" t="s">
        <v>1328</v>
      </c>
      <c r="E75" s="57" t="s">
        <v>25</v>
      </c>
      <c r="F75" s="57">
        <v>4.0999999999999996</v>
      </c>
      <c r="G75" s="26"/>
      <c r="H75" s="135">
        <f t="shared" si="7"/>
        <v>0</v>
      </c>
      <c r="J75" s="90"/>
    </row>
    <row r="76" spans="2:10" s="89" customFormat="1">
      <c r="B76" s="134" t="s">
        <v>678</v>
      </c>
      <c r="C76" s="183" t="s">
        <v>1229</v>
      </c>
      <c r="D76" s="183"/>
      <c r="E76" s="183"/>
      <c r="F76" s="183"/>
      <c r="G76" s="24"/>
      <c r="H76" s="135"/>
      <c r="J76" s="90"/>
    </row>
    <row r="77" spans="2:10" s="89" customFormat="1" ht="110.25">
      <c r="B77" s="136">
        <f>+COUNT($B$67:B76)+1</f>
        <v>7</v>
      </c>
      <c r="C77" s="58" t="s">
        <v>1311</v>
      </c>
      <c r="D77" s="59" t="s">
        <v>1329</v>
      </c>
      <c r="E77" s="57" t="s">
        <v>23</v>
      </c>
      <c r="F77" s="57">
        <v>1</v>
      </c>
      <c r="G77" s="26"/>
      <c r="H77" s="135">
        <f t="shared" si="7"/>
        <v>0</v>
      </c>
      <c r="J77" s="90"/>
    </row>
    <row r="78" spans="2:10" s="89" customFormat="1" ht="31.5">
      <c r="B78" s="136">
        <f>+COUNT($B$67:B77)+1</f>
        <v>8</v>
      </c>
      <c r="C78" s="58" t="s">
        <v>1312</v>
      </c>
      <c r="D78" s="59" t="s">
        <v>1330</v>
      </c>
      <c r="E78" s="57" t="s">
        <v>23</v>
      </c>
      <c r="F78" s="57">
        <v>1</v>
      </c>
      <c r="G78" s="26"/>
      <c r="H78" s="135">
        <f t="shared" ref="H78:H79" si="8">+$F78*G78</f>
        <v>0</v>
      </c>
    </row>
    <row r="79" spans="2:10" s="89" customFormat="1" ht="31.5">
      <c r="B79" s="136">
        <f>+COUNT($B$67:B78)+1</f>
        <v>9</v>
      </c>
      <c r="C79" s="58" t="s">
        <v>1313</v>
      </c>
      <c r="D79" s="59" t="s">
        <v>1331</v>
      </c>
      <c r="E79" s="57" t="s">
        <v>1314</v>
      </c>
      <c r="F79" s="57">
        <v>1</v>
      </c>
      <c r="G79" s="26"/>
      <c r="H79" s="135">
        <f t="shared" si="8"/>
        <v>0</v>
      </c>
      <c r="J79" s="90"/>
    </row>
    <row r="80" spans="2:10" s="89" customFormat="1" ht="15.75" customHeight="1">
      <c r="B80" s="141"/>
      <c r="C80" s="142"/>
      <c r="D80" s="143"/>
      <c r="E80" s="144"/>
      <c r="F80" s="145"/>
      <c r="G80" s="64"/>
      <c r="H80" s="146"/>
    </row>
    <row r="81" spans="2:10" s="89" customFormat="1">
      <c r="B81" s="147"/>
      <c r="C81" s="148"/>
      <c r="D81" s="148"/>
      <c r="E81" s="149"/>
      <c r="F81" s="149"/>
      <c r="G81" s="25" t="str">
        <f>C66&amp;" SKUPAJ:"</f>
        <v>GRADBENA IN OBRTNIŠKA DELA SKUPAJ:</v>
      </c>
      <c r="H81" s="150">
        <f>SUM(H$68:H$79)</f>
        <v>0</v>
      </c>
    </row>
    <row r="83" spans="2:10" s="89" customFormat="1">
      <c r="B83" s="130" t="s">
        <v>68</v>
      </c>
      <c r="C83" s="182" t="s">
        <v>92</v>
      </c>
      <c r="D83" s="182"/>
      <c r="E83" s="131"/>
      <c r="F83" s="132"/>
      <c r="G83" s="23"/>
      <c r="H83" s="133"/>
      <c r="J83" s="90"/>
    </row>
    <row r="84" spans="2:10" s="89" customFormat="1">
      <c r="B84" s="134" t="s">
        <v>1316</v>
      </c>
      <c r="C84" s="183" t="s">
        <v>1315</v>
      </c>
      <c r="D84" s="183"/>
      <c r="E84" s="183"/>
      <c r="F84" s="183"/>
      <c r="G84" s="24"/>
      <c r="H84" s="135"/>
    </row>
    <row r="85" spans="2:10" s="89" customFormat="1" ht="63">
      <c r="B85" s="136">
        <f>+COUNT($B$84:B84)+1</f>
        <v>1</v>
      </c>
      <c r="C85" s="58" t="s">
        <v>1317</v>
      </c>
      <c r="D85" s="59" t="s">
        <v>1332</v>
      </c>
      <c r="E85" s="57" t="s">
        <v>54</v>
      </c>
      <c r="F85" s="57">
        <v>110</v>
      </c>
      <c r="G85" s="26"/>
      <c r="H85" s="135">
        <f t="shared" ref="H85" si="9">+$F85*G85</f>
        <v>0</v>
      </c>
      <c r="J85" s="90"/>
    </row>
    <row r="86" spans="2:10" s="89" customFormat="1" ht="15.75" customHeight="1">
      <c r="B86" s="141"/>
      <c r="C86" s="142"/>
      <c r="D86" s="143"/>
      <c r="E86" s="144"/>
      <c r="F86" s="145"/>
      <c r="G86" s="64"/>
      <c r="H86" s="146"/>
    </row>
    <row r="87" spans="2:10" s="89" customFormat="1" ht="16.5" thickBot="1">
      <c r="B87" s="147"/>
      <c r="C87" s="148"/>
      <c r="D87" s="148"/>
      <c r="E87" s="149"/>
      <c r="F87" s="149"/>
      <c r="G87" s="25" t="str">
        <f>C83&amp;" SKUPAJ:"</f>
        <v>OPREMA CEST SKUPAJ:</v>
      </c>
      <c r="H87" s="150">
        <f>SUM(H$85:H$85)</f>
        <v>0</v>
      </c>
    </row>
  </sheetData>
  <sheetProtection algorithmName="SHA-512" hashValue="mBpYY3qufp0sXbf5Smn7ZT47LFGrwXYx96jkx4RiRk6SmrTSeaYlk5XJZXvetb7mWqRAzjz48J1dOTjxxqGS9A==" saltValue="lMRUkqSRY0VvUUtF4hF56w==" spinCount="100000" sheet="1" objects="1" scenarios="1"/>
  <mergeCells count="24">
    <mergeCell ref="C50:F50"/>
    <mergeCell ref="C61:F61"/>
    <mergeCell ref="C72:F72"/>
    <mergeCell ref="C60:F60"/>
    <mergeCell ref="C56:D56"/>
    <mergeCell ref="C57:F57"/>
    <mergeCell ref="C58:F58"/>
    <mergeCell ref="C76:F76"/>
    <mergeCell ref="C83:D83"/>
    <mergeCell ref="C84:F84"/>
    <mergeCell ref="C66:D66"/>
    <mergeCell ref="C67:F67"/>
    <mergeCell ref="C70:F70"/>
    <mergeCell ref="C35:F35"/>
    <mergeCell ref="C36:F36"/>
    <mergeCell ref="C44:F44"/>
    <mergeCell ref="C49:F49"/>
    <mergeCell ref="C22:D22"/>
    <mergeCell ref="C23:F23"/>
    <mergeCell ref="C28:F28"/>
    <mergeCell ref="C29:F29"/>
    <mergeCell ref="C34:D34"/>
    <mergeCell ref="C42:F42"/>
    <mergeCell ref="C46:F46"/>
  </mergeCells>
  <pageMargins left="0.70866141732283472" right="0.70866141732283472" top="0.74803149606299213" bottom="0.74803149606299213" header="0.31496062992125984" footer="0.31496062992125984"/>
  <pageSetup paperSize="9" scale="66" orientation="portrait" r:id="rId1"/>
  <headerFooter>
    <oddHeader>&amp;C&amp;"-,Ležeče"Rekonstrukcija ceste R1-212/1119 Bloška Polica - Sodražica
od km 13,540 do km 15,352 skozi Žimarice&amp;R&amp;"-,Ležeče"RAZPIS 2020</oddHeader>
    <oddFooter>Stran &amp;P od &amp;N</oddFooter>
  </headerFooter>
  <rowBreaks count="2" manualBreakCount="2">
    <brk id="47" min="1" max="7" man="1"/>
    <brk id="88" min="1" max="7" man="1"/>
  </rowBreaks>
  <colBreaks count="1" manualBreakCount="1">
    <brk id="8"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6C151-748F-49A3-9625-14169145DDCE}">
  <sheetPr>
    <tabColor rgb="FFFF0000"/>
  </sheetPr>
  <dimension ref="B1:K102"/>
  <sheetViews>
    <sheetView tabSelected="1" view="pageBreakPreview" topLeftCell="A49" zoomScaleNormal="100" zoomScaleSheetLayoutView="100" workbookViewId="0">
      <selection activeCell="E55" sqref="E55"/>
    </sheetView>
  </sheetViews>
  <sheetFormatPr defaultColWidth="9.140625" defaultRowHeight="15.75"/>
  <cols>
    <col min="1" max="1" width="9.140625" style="90"/>
    <col min="2" max="3" width="10.7109375" style="92" customWidth="1"/>
    <col min="4" max="4" width="47.7109375" style="86" customWidth="1"/>
    <col min="5" max="5" width="14.7109375" style="87" customWidth="1"/>
    <col min="6" max="6" width="12.7109375" style="87" customWidth="1"/>
    <col min="7" max="7" width="15.7109375" style="18" customWidth="1"/>
    <col min="8" max="8" width="15.7109375" style="88" customWidth="1"/>
    <col min="9" max="9" width="11.5703125" style="89" bestFit="1" customWidth="1"/>
    <col min="10" max="10" width="10.140625" style="90" bestFit="1" customWidth="1"/>
    <col min="11" max="16384" width="9.140625" style="90"/>
  </cols>
  <sheetData>
    <row r="1" spans="2:10">
      <c r="B1" s="84" t="s">
        <v>591</v>
      </c>
      <c r="C1" s="85" t="str">
        <f ca="1">MID(CELL("filename",A1),FIND("]",CELL("filename",A1))+1,255)</f>
        <v>RAZSVETLJAVA - 2</v>
      </c>
    </row>
    <row r="3" spans="2:10">
      <c r="B3" s="91" t="s">
        <v>14</v>
      </c>
    </row>
    <row r="4" spans="2:10">
      <c r="B4" s="93" t="str">
        <f ca="1">"REKAPITULACIJA "&amp;C1</f>
        <v>REKAPITULACIJA RAZSVETLJAVA - 2</v>
      </c>
      <c r="C4" s="94"/>
      <c r="D4" s="94"/>
      <c r="E4" s="95"/>
      <c r="F4" s="95"/>
      <c r="G4" s="19"/>
      <c r="H4" s="57"/>
      <c r="I4" s="96"/>
    </row>
    <row r="5" spans="2:10">
      <c r="B5" s="97"/>
      <c r="C5" s="98"/>
      <c r="D5" s="99"/>
      <c r="H5" s="100"/>
      <c r="I5" s="101"/>
      <c r="J5" s="102"/>
    </row>
    <row r="6" spans="2:10">
      <c r="B6" s="103" t="s">
        <v>47</v>
      </c>
      <c r="D6" s="104" t="str">
        <f>VLOOKUP(B6,$B$20:$H$9860,2,FALSE)</f>
        <v>PRIPRAVLJALNA DELA</v>
      </c>
      <c r="E6" s="105"/>
      <c r="F6" s="88"/>
      <c r="H6" s="106">
        <f>VLOOKUP($D6&amp;" SKUPAJ:",$G$20:H$9860,2,FALSE)</f>
        <v>0</v>
      </c>
      <c r="I6" s="107"/>
      <c r="J6" s="108"/>
    </row>
    <row r="7" spans="2:10">
      <c r="B7" s="103"/>
      <c r="D7" s="104"/>
      <c r="E7" s="105"/>
      <c r="F7" s="88"/>
      <c r="H7" s="106"/>
      <c r="I7" s="109"/>
      <c r="J7" s="110"/>
    </row>
    <row r="8" spans="2:10">
      <c r="B8" s="103" t="s">
        <v>48</v>
      </c>
      <c r="D8" s="104" t="str">
        <f>VLOOKUP(B8,$B$20:$H$9860,2,FALSE)</f>
        <v>GRADBENA DELA</v>
      </c>
      <c r="E8" s="105"/>
      <c r="F8" s="88"/>
      <c r="H8" s="106">
        <f>VLOOKUP($D8&amp;" SKUPAJ:",$G$20:H$9860,2,FALSE)</f>
        <v>0</v>
      </c>
      <c r="I8" s="111"/>
      <c r="J8" s="112"/>
    </row>
    <row r="9" spans="2:10">
      <c r="B9" s="103"/>
      <c r="D9" s="104"/>
      <c r="E9" s="105"/>
      <c r="F9" s="88"/>
      <c r="H9" s="106"/>
      <c r="I9" s="96"/>
    </row>
    <row r="10" spans="2:10">
      <c r="B10" s="103" t="s">
        <v>45</v>
      </c>
      <c r="D10" s="104" t="str">
        <f>VLOOKUP(B10,$B$20:$H$9860,2,FALSE)</f>
        <v>MONTAŽNA DELA</v>
      </c>
      <c r="E10" s="105"/>
      <c r="F10" s="88"/>
      <c r="H10" s="106">
        <f>VLOOKUP($D10&amp;" SKUPAJ:",$G$20:H$9860,2,FALSE)</f>
        <v>0</v>
      </c>
    </row>
    <row r="11" spans="2:10">
      <c r="B11" s="103"/>
      <c r="D11" s="104"/>
      <c r="E11" s="105"/>
      <c r="F11" s="88"/>
      <c r="H11" s="106"/>
    </row>
    <row r="12" spans="2:10">
      <c r="B12" s="103" t="s">
        <v>49</v>
      </c>
      <c r="D12" s="104" t="str">
        <f>VLOOKUP(B12,$B$20:$H$9860,2,FALSE)</f>
        <v>TRANSPORT</v>
      </c>
      <c r="E12" s="105"/>
      <c r="F12" s="88"/>
      <c r="H12" s="106">
        <f>VLOOKUP($D12&amp;" SKUPAJ:",$G$20:H$9860,2,FALSE)</f>
        <v>0</v>
      </c>
    </row>
    <row r="13" spans="2:10">
      <c r="B13" s="103"/>
      <c r="D13" s="104"/>
      <c r="E13" s="105"/>
      <c r="F13" s="88"/>
      <c r="H13" s="106"/>
      <c r="I13" s="96"/>
    </row>
    <row r="14" spans="2:10">
      <c r="B14" s="103" t="s">
        <v>53</v>
      </c>
      <c r="D14" s="104" t="str">
        <f>VLOOKUP(B14,$B$20:$H$9860,2,FALSE)</f>
        <v>ZAKLJUČNA DELA</v>
      </c>
      <c r="E14" s="105"/>
      <c r="F14" s="88"/>
      <c r="H14" s="106">
        <f>VLOOKUP($D14&amp;" SKUPAJ:",$G$20:H$9860,2,FALSE)</f>
        <v>0</v>
      </c>
    </row>
    <row r="15" spans="2:10">
      <c r="B15" s="103"/>
      <c r="D15" s="104"/>
      <c r="E15" s="105"/>
      <c r="F15" s="88"/>
      <c r="H15" s="106"/>
    </row>
    <row r="16" spans="2:10">
      <c r="B16" s="103" t="s">
        <v>68</v>
      </c>
      <c r="D16" s="104" t="str">
        <f>VLOOKUP(B16,$B$20:$H$9860,2,FALSE)</f>
        <v>TUJE STORITVE</v>
      </c>
      <c r="E16" s="105"/>
      <c r="F16" s="88"/>
      <c r="H16" s="106">
        <f>VLOOKUP($D16&amp;" SKUPAJ:",$G$20:H$9860,2,FALSE)</f>
        <v>0</v>
      </c>
      <c r="I16" s="111"/>
      <c r="J16" s="112"/>
    </row>
    <row r="17" spans="2:11" s="89" customFormat="1" ht="16.5" thickBot="1">
      <c r="B17" s="113"/>
      <c r="C17" s="114"/>
      <c r="D17" s="115"/>
      <c r="E17" s="116"/>
      <c r="F17" s="117"/>
      <c r="G17" s="20"/>
      <c r="H17" s="118"/>
    </row>
    <row r="18" spans="2:11" s="89" customFormat="1" ht="16.5" thickTop="1">
      <c r="B18" s="119"/>
      <c r="C18" s="120"/>
      <c r="D18" s="121"/>
      <c r="E18" s="122"/>
      <c r="F18" s="123"/>
      <c r="G18" s="21" t="str">
        <f ca="1">"SKUPAJ "&amp;C1&amp;" (BREZ DDV):"</f>
        <v>SKUPAJ RAZSVETLJAVA - 2 (BREZ DDV):</v>
      </c>
      <c r="H18" s="124">
        <f>ROUND(SUM(H6:H16),2)</f>
        <v>0</v>
      </c>
    </row>
    <row r="20" spans="2:11" s="89" customFormat="1" ht="16.5" thickBot="1">
      <c r="B20" s="125" t="s">
        <v>0</v>
      </c>
      <c r="C20" s="126" t="s">
        <v>1</v>
      </c>
      <c r="D20" s="127" t="s">
        <v>2</v>
      </c>
      <c r="E20" s="128" t="s">
        <v>3</v>
      </c>
      <c r="F20" s="128" t="s">
        <v>4</v>
      </c>
      <c r="G20" s="22" t="s">
        <v>5</v>
      </c>
      <c r="H20" s="128" t="s">
        <v>6</v>
      </c>
    </row>
    <row r="22" spans="2:11" ht="45.75" customHeight="1">
      <c r="B22" s="129"/>
      <c r="C22" s="185" t="s">
        <v>1338</v>
      </c>
      <c r="D22" s="185"/>
      <c r="E22" s="185"/>
      <c r="F22" s="185"/>
      <c r="G22" s="78"/>
      <c r="H22" s="129"/>
    </row>
    <row r="24" spans="2:11" s="89" customFormat="1">
      <c r="B24" s="130" t="s">
        <v>47</v>
      </c>
      <c r="C24" s="182" t="s">
        <v>510</v>
      </c>
      <c r="D24" s="182"/>
      <c r="E24" s="131"/>
      <c r="F24" s="132"/>
      <c r="G24" s="23"/>
      <c r="H24" s="133"/>
    </row>
    <row r="25" spans="2:11" s="89" customFormat="1">
      <c r="B25" s="134"/>
      <c r="C25" s="183"/>
      <c r="D25" s="183"/>
      <c r="E25" s="183"/>
      <c r="F25" s="183"/>
      <c r="G25" s="24"/>
      <c r="H25" s="135"/>
    </row>
    <row r="26" spans="2:11" s="89" customFormat="1" ht="31.5">
      <c r="B26" s="136">
        <f>+COUNT($B$25:B25)+1</f>
        <v>1</v>
      </c>
      <c r="C26" s="58"/>
      <c r="D26" s="59" t="s">
        <v>511</v>
      </c>
      <c r="E26" s="57" t="s">
        <v>50</v>
      </c>
      <c r="F26" s="57">
        <v>1060</v>
      </c>
      <c r="G26" s="26"/>
      <c r="H26" s="135">
        <f>+$F26*G26</f>
        <v>0</v>
      </c>
      <c r="K26" s="87"/>
    </row>
    <row r="27" spans="2:11" s="89" customFormat="1" ht="31.5">
      <c r="B27" s="136">
        <f>+COUNT($B$25:B26)+1</f>
        <v>2</v>
      </c>
      <c r="C27" s="58"/>
      <c r="D27" s="59" t="s">
        <v>512</v>
      </c>
      <c r="E27" s="57" t="s">
        <v>50</v>
      </c>
      <c r="F27" s="57">
        <v>1060</v>
      </c>
      <c r="G27" s="26"/>
      <c r="H27" s="135">
        <f t="shared" ref="H27:H28" si="0">+$F27*G27</f>
        <v>0</v>
      </c>
      <c r="K27" s="87"/>
    </row>
    <row r="28" spans="2:11" s="89" customFormat="1">
      <c r="B28" s="136">
        <f>+COUNT($B$25:B27)+1</f>
        <v>3</v>
      </c>
      <c r="C28" s="137"/>
      <c r="D28" s="138" t="s">
        <v>513</v>
      </c>
      <c r="E28" s="139" t="s">
        <v>71</v>
      </c>
      <c r="F28" s="139">
        <v>10</v>
      </c>
      <c r="G28" s="65"/>
      <c r="H28" s="135">
        <f t="shared" si="0"/>
        <v>0</v>
      </c>
      <c r="K28" s="87"/>
    </row>
    <row r="29" spans="2:11" s="89" customFormat="1" ht="15.75" customHeight="1">
      <c r="B29" s="141"/>
      <c r="C29" s="142"/>
      <c r="D29" s="143"/>
      <c r="E29" s="144"/>
      <c r="F29" s="145"/>
      <c r="G29" s="64"/>
      <c r="H29" s="146"/>
    </row>
    <row r="30" spans="2:11" s="89" customFormat="1">
      <c r="B30" s="147"/>
      <c r="C30" s="148"/>
      <c r="D30" s="148"/>
      <c r="E30" s="149"/>
      <c r="F30" s="149"/>
      <c r="G30" s="25" t="str">
        <f>C24&amp;" SKUPAJ:"</f>
        <v>PRIPRAVLJALNA DELA SKUPAJ:</v>
      </c>
      <c r="H30" s="150">
        <f>SUM(H$26:H$28)</f>
        <v>0</v>
      </c>
    </row>
    <row r="31" spans="2:11" s="89" customFormat="1">
      <c r="B31" s="141"/>
      <c r="C31" s="142"/>
      <c r="D31" s="143"/>
      <c r="E31" s="144"/>
      <c r="F31" s="145"/>
      <c r="G31" s="64"/>
      <c r="H31" s="146"/>
    </row>
    <row r="32" spans="2:11" s="89" customFormat="1">
      <c r="B32" s="130" t="s">
        <v>48</v>
      </c>
      <c r="C32" s="182" t="s">
        <v>340</v>
      </c>
      <c r="D32" s="182"/>
      <c r="E32" s="131"/>
      <c r="F32" s="132"/>
      <c r="G32" s="23"/>
      <c r="H32" s="133"/>
    </row>
    <row r="33" spans="2:8" s="89" customFormat="1">
      <c r="B33" s="134"/>
      <c r="C33" s="183"/>
      <c r="D33" s="183"/>
      <c r="E33" s="183"/>
      <c r="F33" s="183"/>
      <c r="G33" s="24"/>
      <c r="H33" s="135"/>
    </row>
    <row r="34" spans="2:8" s="89" customFormat="1" ht="110.25">
      <c r="B34" s="136">
        <f>+COUNT($B$33:B33)+1</f>
        <v>1</v>
      </c>
      <c r="C34" s="58"/>
      <c r="D34" s="59" t="s">
        <v>1014</v>
      </c>
      <c r="E34" s="57" t="s">
        <v>50</v>
      </c>
      <c r="F34" s="57">
        <v>1060</v>
      </c>
      <c r="G34" s="26"/>
      <c r="H34" s="135">
        <f t="shared" ref="H34" si="1">+$F34*G34</f>
        <v>0</v>
      </c>
    </row>
    <row r="35" spans="2:8" s="89" customFormat="1">
      <c r="B35" s="162"/>
      <c r="C35" s="163"/>
      <c r="D35" s="164" t="s">
        <v>514</v>
      </c>
      <c r="E35" s="165"/>
      <c r="F35" s="165"/>
      <c r="G35" s="159"/>
      <c r="H35" s="167"/>
    </row>
    <row r="36" spans="2:8" s="89" customFormat="1">
      <c r="B36" s="168"/>
      <c r="C36" s="169"/>
      <c r="D36" s="170" t="s">
        <v>515</v>
      </c>
      <c r="E36" s="171" t="s">
        <v>1015</v>
      </c>
      <c r="F36" s="171">
        <v>0.25</v>
      </c>
      <c r="G36" s="160"/>
      <c r="H36" s="173"/>
    </row>
    <row r="37" spans="2:8" s="89" customFormat="1">
      <c r="B37" s="168"/>
      <c r="C37" s="169"/>
      <c r="D37" s="170" t="s">
        <v>516</v>
      </c>
      <c r="E37" s="171" t="s">
        <v>1015</v>
      </c>
      <c r="F37" s="171">
        <v>0.06</v>
      </c>
      <c r="G37" s="160"/>
      <c r="H37" s="173"/>
    </row>
    <row r="38" spans="2:8" s="89" customFormat="1">
      <c r="B38" s="168"/>
      <c r="C38" s="169"/>
      <c r="D38" s="170" t="s">
        <v>517</v>
      </c>
      <c r="E38" s="171" t="s">
        <v>1015</v>
      </c>
      <c r="F38" s="171">
        <v>0.06</v>
      </c>
      <c r="G38" s="160"/>
      <c r="H38" s="173"/>
    </row>
    <row r="39" spans="2:8" s="89" customFormat="1">
      <c r="B39" s="168"/>
      <c r="C39" s="169"/>
      <c r="D39" s="170" t="s">
        <v>518</v>
      </c>
      <c r="E39" s="171" t="s">
        <v>1015</v>
      </c>
      <c r="F39" s="171">
        <v>0.19</v>
      </c>
      <c r="G39" s="160"/>
      <c r="H39" s="173"/>
    </row>
    <row r="40" spans="2:8" s="89" customFormat="1">
      <c r="B40" s="168"/>
      <c r="C40" s="169"/>
      <c r="D40" s="170" t="s">
        <v>519</v>
      </c>
      <c r="E40" s="171" t="s">
        <v>50</v>
      </c>
      <c r="F40" s="171">
        <v>1</v>
      </c>
      <c r="G40" s="160"/>
      <c r="H40" s="173"/>
    </row>
    <row r="41" spans="2:8" s="89" customFormat="1" ht="15.75" customHeight="1">
      <c r="B41" s="168"/>
      <c r="C41" s="169"/>
      <c r="D41" s="170" t="s">
        <v>520</v>
      </c>
      <c r="E41" s="171" t="s">
        <v>50</v>
      </c>
      <c r="F41" s="171">
        <v>1</v>
      </c>
      <c r="G41" s="160"/>
      <c r="H41" s="173"/>
    </row>
    <row r="42" spans="2:8" s="89" customFormat="1">
      <c r="B42" s="168"/>
      <c r="C42" s="169"/>
      <c r="D42" s="170" t="s">
        <v>521</v>
      </c>
      <c r="E42" s="171" t="s">
        <v>23</v>
      </c>
      <c r="F42" s="171">
        <v>0</v>
      </c>
      <c r="G42" s="160"/>
      <c r="H42" s="173"/>
    </row>
    <row r="43" spans="2:8" s="89" customFormat="1">
      <c r="B43" s="168"/>
      <c r="C43" s="169"/>
      <c r="D43" s="170" t="s">
        <v>522</v>
      </c>
      <c r="E43" s="171" t="s">
        <v>50</v>
      </c>
      <c r="F43" s="171">
        <v>1</v>
      </c>
      <c r="G43" s="160"/>
      <c r="H43" s="173"/>
    </row>
    <row r="44" spans="2:8" s="89" customFormat="1" ht="15.75" customHeight="1">
      <c r="B44" s="174"/>
      <c r="C44" s="175"/>
      <c r="D44" s="176" t="s">
        <v>523</v>
      </c>
      <c r="E44" s="177" t="s">
        <v>1015</v>
      </c>
      <c r="F44" s="177">
        <v>0.31</v>
      </c>
      <c r="G44" s="161"/>
      <c r="H44" s="179"/>
    </row>
    <row r="45" spans="2:8" s="89" customFormat="1" ht="47.25">
      <c r="B45" s="136">
        <f>+COUNT($B$33:B44)+1</f>
        <v>2</v>
      </c>
      <c r="C45" s="58"/>
      <c r="D45" s="59" t="s">
        <v>1333</v>
      </c>
      <c r="E45" s="57" t="s">
        <v>50</v>
      </c>
      <c r="F45" s="57">
        <v>65</v>
      </c>
      <c r="G45" s="26"/>
      <c r="H45" s="135">
        <f t="shared" ref="H45" si="2">+$F45*G45</f>
        <v>0</v>
      </c>
    </row>
    <row r="46" spans="2:8" s="89" customFormat="1" ht="94.5">
      <c r="B46" s="136">
        <f>+COUNT($B$33:B45)+1</f>
        <v>3</v>
      </c>
      <c r="C46" s="58"/>
      <c r="D46" s="59" t="s">
        <v>526</v>
      </c>
      <c r="E46" s="57" t="s">
        <v>23</v>
      </c>
      <c r="F46" s="57">
        <v>24</v>
      </c>
      <c r="G46" s="26"/>
      <c r="H46" s="135">
        <f t="shared" ref="H46:H48" si="3">+$F46*G46</f>
        <v>0</v>
      </c>
    </row>
    <row r="47" spans="2:8" s="89" customFormat="1" ht="78.75">
      <c r="B47" s="136">
        <f>+COUNT($B$33:B46)+1</f>
        <v>4</v>
      </c>
      <c r="C47" s="58"/>
      <c r="D47" s="59" t="s">
        <v>527</v>
      </c>
      <c r="E47" s="57" t="s">
        <v>508</v>
      </c>
      <c r="F47" s="57">
        <v>23</v>
      </c>
      <c r="G47" s="26"/>
      <c r="H47" s="135">
        <f t="shared" si="3"/>
        <v>0</v>
      </c>
    </row>
    <row r="48" spans="2:8" s="89" customFormat="1" ht="47.25">
      <c r="B48" s="136">
        <f>+COUNT($B$33:B47)+1</f>
        <v>5</v>
      </c>
      <c r="C48" s="58"/>
      <c r="D48" s="59" t="s">
        <v>528</v>
      </c>
      <c r="E48" s="57" t="s">
        <v>508</v>
      </c>
      <c r="F48" s="57">
        <v>23</v>
      </c>
      <c r="G48" s="26"/>
      <c r="H48" s="135">
        <f t="shared" si="3"/>
        <v>0</v>
      </c>
    </row>
    <row r="49" spans="2:10" s="89" customFormat="1" ht="15.75" customHeight="1">
      <c r="B49" s="141"/>
      <c r="C49" s="142"/>
      <c r="D49" s="143"/>
      <c r="E49" s="144"/>
      <c r="F49" s="145"/>
      <c r="G49" s="64"/>
      <c r="H49" s="146"/>
    </row>
    <row r="50" spans="2:10" s="89" customFormat="1" ht="16.5" thickBot="1">
      <c r="B50" s="147"/>
      <c r="C50" s="148"/>
      <c r="D50" s="148"/>
      <c r="E50" s="149"/>
      <c r="F50" s="149"/>
      <c r="G50" s="25" t="str">
        <f>C32&amp;" SKUPAJ:"</f>
        <v>GRADBENA DELA SKUPAJ:</v>
      </c>
      <c r="H50" s="150">
        <f>SUM(H$34:H$48)</f>
        <v>0</v>
      </c>
    </row>
    <row r="51" spans="2:10" s="89" customFormat="1">
      <c r="B51" s="152"/>
      <c r="C51" s="142"/>
      <c r="D51" s="153"/>
      <c r="E51" s="154"/>
      <c r="F51" s="145"/>
      <c r="G51" s="64"/>
      <c r="H51" s="146"/>
      <c r="J51" s="90"/>
    </row>
    <row r="52" spans="2:10" s="89" customFormat="1">
      <c r="B52" s="130" t="s">
        <v>45</v>
      </c>
      <c r="C52" s="182" t="s">
        <v>1334</v>
      </c>
      <c r="D52" s="182"/>
      <c r="E52" s="131"/>
      <c r="F52" s="132"/>
      <c r="G52" s="23"/>
      <c r="H52" s="133"/>
      <c r="J52" s="90"/>
    </row>
    <row r="53" spans="2:10" s="89" customFormat="1">
      <c r="B53" s="134" t="s">
        <v>46</v>
      </c>
      <c r="C53" s="183" t="s">
        <v>530</v>
      </c>
      <c r="D53" s="183"/>
      <c r="E53" s="183"/>
      <c r="F53" s="183"/>
      <c r="G53" s="24"/>
      <c r="H53" s="135"/>
    </row>
    <row r="54" spans="2:10" s="89" customFormat="1" ht="47.25">
      <c r="B54" s="136">
        <f>+COUNT(#REF!)+1</f>
        <v>1</v>
      </c>
      <c r="C54" s="58"/>
      <c r="D54" s="59" t="s">
        <v>1420</v>
      </c>
      <c r="E54" s="57" t="s">
        <v>508</v>
      </c>
      <c r="F54" s="57">
        <v>18</v>
      </c>
      <c r="G54" s="26"/>
      <c r="H54" s="135">
        <f>+$F54*G54</f>
        <v>0</v>
      </c>
      <c r="J54" s="90"/>
    </row>
    <row r="55" spans="2:10" s="89" customFormat="1" ht="47.25">
      <c r="B55" s="136">
        <f>+COUNT($B$54:B54)+1</f>
        <v>2</v>
      </c>
      <c r="C55" s="58"/>
      <c r="D55" s="59" t="s">
        <v>1421</v>
      </c>
      <c r="E55" s="57" t="s">
        <v>508</v>
      </c>
      <c r="F55" s="57">
        <v>5</v>
      </c>
      <c r="G55" s="26"/>
      <c r="H55" s="135">
        <f t="shared" ref="H55:H66" si="4">+$F55*G55</f>
        <v>0</v>
      </c>
    </row>
    <row r="56" spans="2:10" s="89" customFormat="1">
      <c r="B56" s="134" t="s">
        <v>55</v>
      </c>
      <c r="C56" s="183" t="s">
        <v>1335</v>
      </c>
      <c r="D56" s="183"/>
      <c r="E56" s="183"/>
      <c r="F56" s="183"/>
      <c r="G56" s="24"/>
      <c r="H56" s="135"/>
    </row>
    <row r="57" spans="2:10" s="89" customFormat="1" ht="94.5">
      <c r="B57" s="136">
        <f>+COUNT($B$54:B56)+1</f>
        <v>3</v>
      </c>
      <c r="C57" s="58"/>
      <c r="D57" s="59" t="s">
        <v>1413</v>
      </c>
      <c r="E57" s="57" t="s">
        <v>508</v>
      </c>
      <c r="F57" s="57">
        <v>22</v>
      </c>
      <c r="G57" s="26"/>
      <c r="H57" s="135">
        <f t="shared" si="4"/>
        <v>0</v>
      </c>
      <c r="J57" s="90"/>
    </row>
    <row r="58" spans="2:10" s="89" customFormat="1" ht="173.25">
      <c r="B58" s="136">
        <f>+COUNT($B$54:B57)+1</f>
        <v>4</v>
      </c>
      <c r="C58" s="58"/>
      <c r="D58" s="59" t="s">
        <v>1419</v>
      </c>
      <c r="E58" s="57" t="s">
        <v>508</v>
      </c>
      <c r="F58" s="57">
        <v>1</v>
      </c>
      <c r="G58" s="26"/>
      <c r="H58" s="135">
        <f t="shared" si="4"/>
        <v>0</v>
      </c>
    </row>
    <row r="59" spans="2:10" s="89" customFormat="1" ht="31.5">
      <c r="B59" s="136">
        <f>+COUNT($B$54:B58)+1</f>
        <v>5</v>
      </c>
      <c r="C59" s="58"/>
      <c r="D59" s="59" t="s">
        <v>534</v>
      </c>
      <c r="E59" s="57" t="s">
        <v>508</v>
      </c>
      <c r="F59" s="57">
        <v>1</v>
      </c>
      <c r="G59" s="26"/>
      <c r="H59" s="135">
        <f t="shared" si="4"/>
        <v>0</v>
      </c>
    </row>
    <row r="60" spans="2:10" s="89" customFormat="1" ht="31.5">
      <c r="B60" s="136">
        <f>+COUNT($B$54:B59)+1</f>
        <v>6</v>
      </c>
      <c r="C60" s="58"/>
      <c r="D60" s="59" t="s">
        <v>535</v>
      </c>
      <c r="E60" s="57" t="s">
        <v>508</v>
      </c>
      <c r="F60" s="57">
        <v>1</v>
      </c>
      <c r="G60" s="26"/>
      <c r="H60" s="135">
        <f t="shared" si="4"/>
        <v>0</v>
      </c>
      <c r="J60" s="90"/>
    </row>
    <row r="61" spans="2:10" s="89" customFormat="1" ht="15.75" customHeight="1">
      <c r="B61" s="136">
        <f>+COUNT($B$54:B60)+1</f>
        <v>7</v>
      </c>
      <c r="C61" s="58"/>
      <c r="D61" s="59" t="s">
        <v>536</v>
      </c>
      <c r="E61" s="57" t="s">
        <v>508</v>
      </c>
      <c r="F61" s="57">
        <v>23</v>
      </c>
      <c r="G61" s="26"/>
      <c r="H61" s="135">
        <f t="shared" si="4"/>
        <v>0</v>
      </c>
    </row>
    <row r="62" spans="2:10" s="89" customFormat="1" ht="31.5">
      <c r="B62" s="136">
        <f>+COUNT($B$54:B61)+1</f>
        <v>8</v>
      </c>
      <c r="C62" s="58"/>
      <c r="D62" s="59" t="s">
        <v>537</v>
      </c>
      <c r="E62" s="57" t="s">
        <v>508</v>
      </c>
      <c r="F62" s="57">
        <v>23</v>
      </c>
      <c r="G62" s="26"/>
      <c r="H62" s="135">
        <f t="shared" si="4"/>
        <v>0</v>
      </c>
      <c r="J62" s="90"/>
    </row>
    <row r="63" spans="2:10" s="89" customFormat="1" ht="31.5">
      <c r="B63" s="136">
        <f>+COUNT($B$54:B62)+1</f>
        <v>9</v>
      </c>
      <c r="C63" s="58"/>
      <c r="D63" s="59" t="s">
        <v>538</v>
      </c>
      <c r="E63" s="57" t="s">
        <v>508</v>
      </c>
      <c r="F63" s="57">
        <v>23</v>
      </c>
      <c r="G63" s="26"/>
      <c r="H63" s="135">
        <f t="shared" si="4"/>
        <v>0</v>
      </c>
    </row>
    <row r="64" spans="2:10" s="89" customFormat="1" ht="31.5">
      <c r="B64" s="136">
        <f>+COUNT($B$54:B63)+1</f>
        <v>10</v>
      </c>
      <c r="C64" s="58"/>
      <c r="D64" s="59" t="s">
        <v>539</v>
      </c>
      <c r="E64" s="57" t="s">
        <v>508</v>
      </c>
      <c r="F64" s="57">
        <v>23</v>
      </c>
      <c r="G64" s="26"/>
      <c r="H64" s="135">
        <f t="shared" si="4"/>
        <v>0</v>
      </c>
      <c r="J64" s="90"/>
    </row>
    <row r="65" spans="2:10" s="89" customFormat="1" ht="47.25">
      <c r="B65" s="136">
        <f>+COUNT($B$54:B64)+1</f>
        <v>11</v>
      </c>
      <c r="C65" s="58"/>
      <c r="D65" s="59" t="s">
        <v>540</v>
      </c>
      <c r="E65" s="57" t="s">
        <v>508</v>
      </c>
      <c r="F65" s="57">
        <v>23</v>
      </c>
      <c r="G65" s="26"/>
      <c r="H65" s="135">
        <f t="shared" si="4"/>
        <v>0</v>
      </c>
    </row>
    <row r="66" spans="2:10" s="89" customFormat="1" ht="47.25">
      <c r="B66" s="136">
        <f>+COUNT($B$54:B65)+1</f>
        <v>12</v>
      </c>
      <c r="C66" s="58"/>
      <c r="D66" s="59" t="s">
        <v>1336</v>
      </c>
      <c r="E66" s="57" t="s">
        <v>508</v>
      </c>
      <c r="F66" s="57">
        <v>13</v>
      </c>
      <c r="G66" s="26"/>
      <c r="H66" s="135">
        <f t="shared" si="4"/>
        <v>0</v>
      </c>
      <c r="J66" s="90"/>
    </row>
    <row r="67" spans="2:10" s="89" customFormat="1">
      <c r="B67" s="134" t="s">
        <v>57</v>
      </c>
      <c r="C67" s="183" t="s">
        <v>544</v>
      </c>
      <c r="D67" s="183"/>
      <c r="E67" s="183"/>
      <c r="F67" s="183"/>
      <c r="G67" s="24"/>
      <c r="H67" s="135"/>
      <c r="J67" s="90"/>
    </row>
    <row r="68" spans="2:10" s="89" customFormat="1" ht="47.25">
      <c r="B68" s="136">
        <f>+COUNT($B$54:B67)+1</f>
        <v>13</v>
      </c>
      <c r="C68" s="137"/>
      <c r="D68" s="138" t="s">
        <v>1017</v>
      </c>
      <c r="E68" s="139" t="s">
        <v>50</v>
      </c>
      <c r="F68" s="139">
        <v>1140</v>
      </c>
      <c r="G68" s="26"/>
      <c r="H68" s="135">
        <f t="shared" ref="H68" si="5">+$F68*G68</f>
        <v>0</v>
      </c>
      <c r="J68" s="90"/>
    </row>
    <row r="69" spans="2:10" s="89" customFormat="1" ht="31.5">
      <c r="B69" s="136">
        <f>+COUNT($B$54:B68)+1</f>
        <v>14</v>
      </c>
      <c r="C69" s="137"/>
      <c r="D69" s="138" t="s">
        <v>545</v>
      </c>
      <c r="E69" s="139" t="s">
        <v>50</v>
      </c>
      <c r="F69" s="139">
        <v>100</v>
      </c>
      <c r="G69" s="26"/>
      <c r="H69" s="135">
        <f t="shared" ref="H69:H77" si="6">+$F69*G69</f>
        <v>0</v>
      </c>
      <c r="J69" s="90"/>
    </row>
    <row r="70" spans="2:10" s="89" customFormat="1">
      <c r="B70" s="136">
        <f>+COUNT($B$54:B69)+1</f>
        <v>15</v>
      </c>
      <c r="C70" s="137"/>
      <c r="D70" s="138" t="s">
        <v>546</v>
      </c>
      <c r="E70" s="139"/>
      <c r="F70" s="139"/>
      <c r="G70" s="26"/>
      <c r="H70" s="135"/>
      <c r="J70" s="90"/>
    </row>
    <row r="71" spans="2:10" s="89" customFormat="1">
      <c r="B71" s="136"/>
      <c r="C71" s="137"/>
      <c r="D71" s="138" t="s">
        <v>547</v>
      </c>
      <c r="E71" s="139" t="s">
        <v>508</v>
      </c>
      <c r="F71" s="139">
        <v>1</v>
      </c>
      <c r="G71" s="26"/>
      <c r="H71" s="135">
        <f t="shared" si="6"/>
        <v>0</v>
      </c>
      <c r="J71" s="90"/>
    </row>
    <row r="72" spans="2:10" s="89" customFormat="1">
      <c r="B72" s="136"/>
      <c r="C72" s="137"/>
      <c r="D72" s="138" t="s">
        <v>548</v>
      </c>
      <c r="E72" s="139" t="s">
        <v>508</v>
      </c>
      <c r="F72" s="139">
        <v>25</v>
      </c>
      <c r="G72" s="26"/>
      <c r="H72" s="135">
        <f t="shared" si="6"/>
        <v>0</v>
      </c>
      <c r="J72" s="90"/>
    </row>
    <row r="73" spans="2:10" s="89" customFormat="1" ht="31.5">
      <c r="B73" s="136">
        <f>+COUNT($B$54:B72)+1</f>
        <v>16</v>
      </c>
      <c r="C73" s="137"/>
      <c r="D73" s="138" t="s">
        <v>549</v>
      </c>
      <c r="E73" s="139" t="s">
        <v>54</v>
      </c>
      <c r="F73" s="139">
        <v>230</v>
      </c>
      <c r="G73" s="26"/>
      <c r="H73" s="135">
        <f t="shared" si="6"/>
        <v>0</v>
      </c>
      <c r="J73" s="90"/>
    </row>
    <row r="74" spans="2:10" s="89" customFormat="1">
      <c r="B74" s="134" t="s">
        <v>58</v>
      </c>
      <c r="C74" s="183" t="s">
        <v>1337</v>
      </c>
      <c r="D74" s="183"/>
      <c r="E74" s="183"/>
      <c r="F74" s="183"/>
      <c r="G74" s="24"/>
      <c r="H74" s="135"/>
      <c r="J74" s="90"/>
    </row>
    <row r="75" spans="2:10" s="89" customFormat="1" ht="47.25">
      <c r="B75" s="136">
        <f>+COUNT($B$54:B74)+1</f>
        <v>17</v>
      </c>
      <c r="C75" s="137"/>
      <c r="D75" s="138" t="s">
        <v>551</v>
      </c>
      <c r="E75" s="139" t="s">
        <v>50</v>
      </c>
      <c r="F75" s="139">
        <v>1100</v>
      </c>
      <c r="G75" s="26"/>
      <c r="H75" s="135">
        <f t="shared" si="6"/>
        <v>0</v>
      </c>
      <c r="J75" s="90"/>
    </row>
    <row r="76" spans="2:10" s="89" customFormat="1" ht="63">
      <c r="B76" s="136">
        <f>+COUNT($B$54:B75)+1</f>
        <v>18</v>
      </c>
      <c r="C76" s="137"/>
      <c r="D76" s="138" t="s">
        <v>1403</v>
      </c>
      <c r="E76" s="139" t="s">
        <v>508</v>
      </c>
      <c r="F76" s="139">
        <v>23</v>
      </c>
      <c r="G76" s="26"/>
      <c r="H76" s="135">
        <f t="shared" si="6"/>
        <v>0</v>
      </c>
      <c r="J76" s="90"/>
    </row>
    <row r="77" spans="2:10" s="89" customFormat="1">
      <c r="B77" s="136">
        <f>+COUNT($B$54:B76)+1</f>
        <v>19</v>
      </c>
      <c r="C77" s="137"/>
      <c r="D77" s="138" t="s">
        <v>552</v>
      </c>
      <c r="E77" s="139" t="s">
        <v>508</v>
      </c>
      <c r="F77" s="139">
        <v>48</v>
      </c>
      <c r="G77" s="26"/>
      <c r="H77" s="135">
        <f t="shared" si="6"/>
        <v>0</v>
      </c>
      <c r="J77" s="90"/>
    </row>
    <row r="78" spans="2:10" s="89" customFormat="1" ht="15.75" customHeight="1">
      <c r="B78" s="141"/>
      <c r="C78" s="142"/>
      <c r="D78" s="143"/>
      <c r="E78" s="144"/>
      <c r="F78" s="145"/>
      <c r="G78" s="64"/>
      <c r="H78" s="146"/>
    </row>
    <row r="79" spans="2:10" s="89" customFormat="1" ht="16.5" thickBot="1">
      <c r="B79" s="147"/>
      <c r="C79" s="148"/>
      <c r="D79" s="148"/>
      <c r="E79" s="149"/>
      <c r="F79" s="149"/>
      <c r="G79" s="25" t="str">
        <f>C52&amp;" SKUPAJ:"</f>
        <v>MONTAŽNA DELA SKUPAJ:</v>
      </c>
      <c r="H79" s="150">
        <f>SUM(H$54:H$77)</f>
        <v>0</v>
      </c>
    </row>
    <row r="80" spans="2:10" s="89" customFormat="1">
      <c r="B80" s="152"/>
      <c r="C80" s="142"/>
      <c r="D80" s="153"/>
      <c r="E80" s="154"/>
      <c r="F80" s="145"/>
      <c r="G80" s="64"/>
      <c r="H80" s="146"/>
      <c r="J80" s="90"/>
    </row>
    <row r="81" spans="2:10" s="89" customFormat="1">
      <c r="B81" s="130" t="s">
        <v>49</v>
      </c>
      <c r="C81" s="182" t="s">
        <v>568</v>
      </c>
      <c r="D81" s="182"/>
      <c r="E81" s="131"/>
      <c r="F81" s="132"/>
      <c r="G81" s="23"/>
      <c r="H81" s="133"/>
      <c r="J81" s="90"/>
    </row>
    <row r="82" spans="2:10" s="89" customFormat="1" ht="15.75" customHeight="1">
      <c r="B82" s="134"/>
      <c r="C82" s="183"/>
      <c r="D82" s="183"/>
      <c r="E82" s="183"/>
      <c r="F82" s="183"/>
      <c r="G82" s="24"/>
      <c r="H82" s="135"/>
    </row>
    <row r="83" spans="2:10" s="89" customFormat="1">
      <c r="B83" s="136">
        <f>+COUNT($B82:B$82)+1</f>
        <v>1</v>
      </c>
      <c r="C83" s="58"/>
      <c r="D83" s="59" t="s">
        <v>569</v>
      </c>
      <c r="E83" s="57" t="s">
        <v>52</v>
      </c>
      <c r="F83" s="57">
        <v>1</v>
      </c>
      <c r="G83" s="26"/>
      <c r="H83" s="135">
        <f t="shared" ref="H83" si="7">+$F83*G83</f>
        <v>0</v>
      </c>
      <c r="J83" s="90"/>
    </row>
    <row r="84" spans="2:10" s="89" customFormat="1" ht="15.75" customHeight="1">
      <c r="B84" s="141"/>
      <c r="C84" s="142"/>
      <c r="D84" s="143"/>
      <c r="E84" s="144"/>
      <c r="F84" s="145"/>
      <c r="G84" s="64"/>
      <c r="H84" s="146"/>
    </row>
    <row r="85" spans="2:10" s="89" customFormat="1">
      <c r="B85" s="147"/>
      <c r="C85" s="148"/>
      <c r="D85" s="148"/>
      <c r="E85" s="149"/>
      <c r="F85" s="149"/>
      <c r="G85" s="25" t="str">
        <f>C81&amp;" SKUPAJ:"</f>
        <v>TRANSPORT SKUPAJ:</v>
      </c>
      <c r="H85" s="150">
        <f>SUM(H$83:H$83)</f>
        <v>0</v>
      </c>
    </row>
    <row r="87" spans="2:10" s="89" customFormat="1">
      <c r="B87" s="130" t="s">
        <v>53</v>
      </c>
      <c r="C87" s="182" t="s">
        <v>570</v>
      </c>
      <c r="D87" s="182"/>
      <c r="E87" s="131"/>
      <c r="F87" s="132"/>
      <c r="G87" s="23"/>
      <c r="H87" s="133"/>
      <c r="J87" s="90"/>
    </row>
    <row r="88" spans="2:10" s="89" customFormat="1">
      <c r="B88" s="134"/>
      <c r="C88" s="183"/>
      <c r="D88" s="183"/>
      <c r="E88" s="183"/>
      <c r="F88" s="183"/>
      <c r="G88" s="24"/>
      <c r="H88" s="135"/>
    </row>
    <row r="89" spans="2:10" s="89" customFormat="1">
      <c r="B89" s="136">
        <f>+COUNT($B$88:B88)+1</f>
        <v>1</v>
      </c>
      <c r="C89" s="58"/>
      <c r="D89" s="59" t="s">
        <v>571</v>
      </c>
      <c r="E89" s="57" t="s">
        <v>50</v>
      </c>
      <c r="F89" s="57">
        <v>1060</v>
      </c>
      <c r="G89" s="26"/>
      <c r="H89" s="135">
        <f t="shared" ref="H89:H92" si="8">+$F89*G89</f>
        <v>0</v>
      </c>
      <c r="J89" s="90"/>
    </row>
    <row r="90" spans="2:10" s="89" customFormat="1" ht="31.5">
      <c r="B90" s="136">
        <f>+COUNT($B$88:B89)+1</f>
        <v>2</v>
      </c>
      <c r="C90" s="58"/>
      <c r="D90" s="59" t="s">
        <v>572</v>
      </c>
      <c r="E90" s="57" t="s">
        <v>52</v>
      </c>
      <c r="F90" s="57">
        <v>1</v>
      </c>
      <c r="G90" s="26"/>
      <c r="H90" s="135">
        <f t="shared" si="8"/>
        <v>0</v>
      </c>
      <c r="J90" s="90"/>
    </row>
    <row r="91" spans="2:10" s="89" customFormat="1" ht="47.25">
      <c r="B91" s="136">
        <f>+COUNT($B$88:B90)+1</f>
        <v>3</v>
      </c>
      <c r="C91" s="137"/>
      <c r="D91" s="138" t="s">
        <v>1020</v>
      </c>
      <c r="E91" s="139" t="s">
        <v>52</v>
      </c>
      <c r="F91" s="139">
        <v>1</v>
      </c>
      <c r="G91" s="26"/>
      <c r="H91" s="135">
        <f t="shared" si="8"/>
        <v>0</v>
      </c>
      <c r="J91" s="90"/>
    </row>
    <row r="92" spans="2:10" s="89" customFormat="1">
      <c r="B92" s="136">
        <f>+COUNT($B$88:B91)+1</f>
        <v>4</v>
      </c>
      <c r="C92" s="137"/>
      <c r="D92" s="138" t="s">
        <v>573</v>
      </c>
      <c r="E92" s="139" t="s">
        <v>71</v>
      </c>
      <c r="F92" s="139">
        <v>14</v>
      </c>
      <c r="G92" s="26"/>
      <c r="H92" s="135">
        <f t="shared" si="8"/>
        <v>0</v>
      </c>
      <c r="J92" s="90"/>
    </row>
    <row r="93" spans="2:10" s="89" customFormat="1" ht="15.75" customHeight="1">
      <c r="B93" s="141"/>
      <c r="C93" s="142"/>
      <c r="D93" s="143"/>
      <c r="E93" s="144"/>
      <c r="F93" s="145"/>
      <c r="G93" s="64"/>
      <c r="H93" s="146"/>
    </row>
    <row r="94" spans="2:10" s="89" customFormat="1">
      <c r="B94" s="147"/>
      <c r="C94" s="148"/>
      <c r="D94" s="148"/>
      <c r="E94" s="149"/>
      <c r="F94" s="149"/>
      <c r="G94" s="25" t="str">
        <f>C87&amp;" SKUPAJ:"</f>
        <v>ZAKLJUČNA DELA SKUPAJ:</v>
      </c>
      <c r="H94" s="150">
        <f>SUM(H$89:H$92)</f>
        <v>0</v>
      </c>
    </row>
    <row r="96" spans="2:10" s="89" customFormat="1">
      <c r="B96" s="130" t="s">
        <v>68</v>
      </c>
      <c r="C96" s="182" t="s">
        <v>8</v>
      </c>
      <c r="D96" s="182"/>
      <c r="E96" s="131"/>
      <c r="F96" s="132"/>
      <c r="G96" s="23"/>
      <c r="H96" s="133"/>
      <c r="J96" s="90"/>
    </row>
    <row r="97" spans="2:10" s="89" customFormat="1">
      <c r="B97" s="134"/>
      <c r="C97" s="183"/>
      <c r="D97" s="183"/>
      <c r="E97" s="183"/>
      <c r="F97" s="183"/>
      <c r="G97" s="24"/>
      <c r="H97" s="135"/>
    </row>
    <row r="98" spans="2:10" s="89" customFormat="1">
      <c r="B98" s="136">
        <f>+COUNT($B$97:B97)+1</f>
        <v>1</v>
      </c>
      <c r="C98" s="58"/>
      <c r="D98" s="138" t="s">
        <v>1022</v>
      </c>
      <c r="E98" s="139" t="s">
        <v>52</v>
      </c>
      <c r="F98" s="139">
        <v>1</v>
      </c>
      <c r="G98" s="26"/>
      <c r="H98" s="135">
        <f t="shared" ref="H98" si="9">+$F98*G98</f>
        <v>0</v>
      </c>
      <c r="J98" s="90"/>
    </row>
    <row r="99" spans="2:10" s="89" customFormat="1" ht="15.75" customHeight="1">
      <c r="B99" s="136">
        <f>+COUNT($B$97:B98)+1</f>
        <v>2</v>
      </c>
      <c r="C99" s="58"/>
      <c r="D99" s="138" t="s">
        <v>70</v>
      </c>
      <c r="E99" s="139" t="s">
        <v>71</v>
      </c>
      <c r="F99" s="139">
        <v>10</v>
      </c>
      <c r="G99" s="26"/>
      <c r="H99" s="135">
        <f t="shared" ref="H99:H100" si="10">+$F99*G99</f>
        <v>0</v>
      </c>
    </row>
    <row r="100" spans="2:10" s="89" customFormat="1">
      <c r="B100" s="136">
        <f>+COUNT($B$97:B99)+1</f>
        <v>3</v>
      </c>
      <c r="C100" s="58"/>
      <c r="D100" s="138" t="s">
        <v>1023</v>
      </c>
      <c r="E100" s="139" t="s">
        <v>71</v>
      </c>
      <c r="F100" s="139">
        <v>20</v>
      </c>
      <c r="G100" s="26"/>
      <c r="H100" s="135">
        <f t="shared" si="10"/>
        <v>0</v>
      </c>
      <c r="J100" s="90"/>
    </row>
    <row r="101" spans="2:10" s="89" customFormat="1" ht="15.75" customHeight="1">
      <c r="B101" s="141"/>
      <c r="C101" s="142"/>
      <c r="D101" s="143"/>
      <c r="E101" s="144"/>
      <c r="F101" s="145"/>
      <c r="G101" s="64"/>
      <c r="H101" s="146"/>
    </row>
    <row r="102" spans="2:10" s="89" customFormat="1" ht="16.5" thickBot="1">
      <c r="B102" s="147"/>
      <c r="C102" s="148"/>
      <c r="D102" s="148"/>
      <c r="E102" s="149"/>
      <c r="F102" s="149"/>
      <c r="G102" s="25" t="str">
        <f>C96&amp;" SKUPAJ:"</f>
        <v>TUJE STORITVE SKUPAJ:</v>
      </c>
      <c r="H102" s="150">
        <f>SUM(H$98:H$100)</f>
        <v>0</v>
      </c>
    </row>
  </sheetData>
  <sheetProtection algorithmName="SHA-512" hashValue="2Y7KIJHycv2LImoX/RdO3XcFuD0AYmjGLXJE9RHd68uG9+qOmDxvwt19cDZe1OSbKzAJ1lgONTSkmmCkt5LpWg==" saltValue="9AU84qbNq9+tnKH3LCZepg==" spinCount="100000" sheet="1" objects="1" scenarios="1"/>
  <mergeCells count="16">
    <mergeCell ref="C96:D96"/>
    <mergeCell ref="C97:F97"/>
    <mergeCell ref="C81:D81"/>
    <mergeCell ref="C82:F82"/>
    <mergeCell ref="C56:F56"/>
    <mergeCell ref="C67:F67"/>
    <mergeCell ref="C74:F74"/>
    <mergeCell ref="C22:F22"/>
    <mergeCell ref="C87:D87"/>
    <mergeCell ref="C88:F88"/>
    <mergeCell ref="C52:D52"/>
    <mergeCell ref="C53:F53"/>
    <mergeCell ref="C33:F33"/>
    <mergeCell ref="C24:D24"/>
    <mergeCell ref="C25:F25"/>
    <mergeCell ref="C32:D32"/>
  </mergeCells>
  <pageMargins left="0.70866141732283472" right="0.70866141732283472" top="0.74803149606299213" bottom="0.74803149606299213" header="0.31496062992125984" footer="0.31496062992125984"/>
  <pageSetup paperSize="9" scale="68" orientation="portrait" r:id="rId1"/>
  <headerFooter>
    <oddHeader>&amp;C&amp;"-,Ležeče"Rekonstrukcija ceste R1-212/1119 Bloška Polica - Sodražica
od km 13,540 do km 15,352 skozi Žimarice&amp;R&amp;"-,Ležeče"RAZPIS 2020</oddHeader>
    <oddFooter>Stran &amp;P od &amp;N</oddFooter>
  </headerFooter>
  <rowBreaks count="1" manualBreakCount="1">
    <brk id="76" min="1" max="7" man="1"/>
  </rowBreaks>
  <colBreaks count="1" manualBreakCount="1">
    <brk id="8"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A3AE49-7807-46A8-B0E8-FF35ED831364}">
  <sheetPr>
    <tabColor rgb="FFFF0000"/>
  </sheetPr>
  <dimension ref="B1:K70"/>
  <sheetViews>
    <sheetView view="pageBreakPreview" zoomScaleNormal="100" zoomScaleSheetLayoutView="100" workbookViewId="0">
      <selection activeCell="F4" sqref="F4"/>
    </sheetView>
  </sheetViews>
  <sheetFormatPr defaultColWidth="9.140625" defaultRowHeight="15.75"/>
  <cols>
    <col min="1" max="1" width="9.140625" style="90"/>
    <col min="2" max="3" width="10.7109375" style="92" customWidth="1"/>
    <col min="4" max="4" width="47.7109375" style="86" customWidth="1"/>
    <col min="5" max="5" width="14.7109375" style="87" customWidth="1"/>
    <col min="6" max="6" width="12.7109375" style="87" customWidth="1"/>
    <col min="7" max="7" width="15.7109375" style="18" customWidth="1"/>
    <col min="8" max="8" width="15.7109375" style="88" customWidth="1"/>
    <col min="9" max="9" width="11.5703125" style="89" bestFit="1" customWidth="1"/>
    <col min="10" max="10" width="10.140625" style="90" bestFit="1" customWidth="1"/>
    <col min="11" max="16384" width="9.140625" style="90"/>
  </cols>
  <sheetData>
    <row r="1" spans="2:10">
      <c r="B1" s="84" t="s">
        <v>592</v>
      </c>
      <c r="C1" s="85" t="str">
        <f ca="1">MID(CELL("filename",A1),FIND("]",CELL("filename",A1))+1,255)</f>
        <v>ELEKTRO KANALIZACIJA - 2</v>
      </c>
    </row>
    <row r="3" spans="2:10">
      <c r="B3" s="91" t="s">
        <v>14</v>
      </c>
    </row>
    <row r="4" spans="2:10">
      <c r="B4" s="93" t="str">
        <f ca="1">"REKAPITULACIJA "&amp;C1</f>
        <v>REKAPITULACIJA ELEKTRO KANALIZACIJA - 2</v>
      </c>
      <c r="C4" s="94"/>
      <c r="D4" s="94"/>
      <c r="E4" s="95"/>
      <c r="F4" s="95"/>
      <c r="G4" s="19"/>
      <c r="H4" s="57"/>
      <c r="I4" s="96"/>
    </row>
    <row r="5" spans="2:10">
      <c r="B5" s="97"/>
      <c r="C5" s="98"/>
      <c r="D5" s="99"/>
      <c r="H5" s="100"/>
      <c r="I5" s="101"/>
      <c r="J5" s="102"/>
    </row>
    <row r="6" spans="2:10">
      <c r="B6" s="103" t="s">
        <v>47</v>
      </c>
      <c r="D6" s="104" t="str">
        <f>VLOOKUP(B6,$B$18:$H$9826,2,FALSE)</f>
        <v>PRIPRAVLJALNA DELA</v>
      </c>
      <c r="E6" s="105"/>
      <c r="F6" s="88"/>
      <c r="H6" s="106">
        <f>VLOOKUP($D6&amp;" SKUPAJ:",$G$18:H$9826,2,FALSE)</f>
        <v>0</v>
      </c>
      <c r="I6" s="107"/>
      <c r="J6" s="108"/>
    </row>
    <row r="7" spans="2:10">
      <c r="B7" s="103"/>
      <c r="D7" s="104"/>
      <c r="E7" s="105"/>
      <c r="F7" s="88"/>
      <c r="H7" s="106"/>
      <c r="I7" s="109"/>
      <c r="J7" s="110"/>
    </row>
    <row r="8" spans="2:10">
      <c r="B8" s="103" t="s">
        <v>48</v>
      </c>
      <c r="D8" s="104" t="str">
        <f>VLOOKUP(B8,$B$18:$H$9826,2,FALSE)</f>
        <v>GRADBENA DELA</v>
      </c>
      <c r="E8" s="105"/>
      <c r="F8" s="88"/>
      <c r="H8" s="106">
        <f>VLOOKUP($D8&amp;" SKUPAJ:",$G$18:H$9826,2,FALSE)</f>
        <v>0</v>
      </c>
      <c r="I8" s="111"/>
      <c r="J8" s="112"/>
    </row>
    <row r="9" spans="2:10">
      <c r="B9" s="103"/>
      <c r="D9" s="104"/>
      <c r="E9" s="105"/>
      <c r="F9" s="88"/>
      <c r="H9" s="106"/>
      <c r="I9" s="96"/>
    </row>
    <row r="10" spans="2:10">
      <c r="B10" s="103" t="s">
        <v>45</v>
      </c>
      <c r="D10" s="104" t="str">
        <f>VLOOKUP(B10,$B$18:$H$9826,2,FALSE)</f>
        <v>MONTAŽNA DELA</v>
      </c>
      <c r="E10" s="105"/>
      <c r="F10" s="88"/>
      <c r="H10" s="106">
        <f>VLOOKUP($D10&amp;" SKUPAJ:",$G$18:H$9826,2,FALSE)</f>
        <v>0</v>
      </c>
    </row>
    <row r="11" spans="2:10">
      <c r="B11" s="103"/>
      <c r="D11" s="104"/>
      <c r="E11" s="105"/>
      <c r="F11" s="88"/>
      <c r="H11" s="106"/>
    </row>
    <row r="12" spans="2:10">
      <c r="B12" s="103" t="s">
        <v>49</v>
      </c>
      <c r="D12" s="104" t="str">
        <f>VLOOKUP(B12,$B$18:$H$9826,2,FALSE)</f>
        <v>TRANSPORT</v>
      </c>
      <c r="E12" s="105"/>
      <c r="F12" s="88"/>
      <c r="H12" s="106">
        <f>VLOOKUP($D12&amp;" SKUPAJ:",$G$18:H$9826,2,FALSE)</f>
        <v>0</v>
      </c>
    </row>
    <row r="13" spans="2:10">
      <c r="B13" s="103"/>
      <c r="D13" s="104"/>
      <c r="E13" s="105"/>
      <c r="F13" s="88"/>
      <c r="H13" s="106"/>
    </row>
    <row r="14" spans="2:10">
      <c r="B14" s="103" t="s">
        <v>53</v>
      </c>
      <c r="D14" s="104" t="str">
        <f>VLOOKUP(B14,$B$18:$H$9826,2,FALSE)</f>
        <v>ZAKLJUČNA DELA</v>
      </c>
      <c r="E14" s="105"/>
      <c r="F14" s="88"/>
      <c r="H14" s="106">
        <f>VLOOKUP($D14&amp;" SKUPAJ:",$G$18:H$9826,2,FALSE)</f>
        <v>0</v>
      </c>
      <c r="I14" s="111"/>
      <c r="J14" s="112"/>
    </row>
    <row r="15" spans="2:10" s="89" customFormat="1" ht="16.5" thickBot="1">
      <c r="B15" s="113"/>
      <c r="C15" s="114"/>
      <c r="D15" s="115"/>
      <c r="E15" s="116"/>
      <c r="F15" s="117"/>
      <c r="G15" s="20"/>
      <c r="H15" s="118"/>
    </row>
    <row r="16" spans="2:10" s="89" customFormat="1" ht="16.5" thickTop="1">
      <c r="B16" s="119"/>
      <c r="C16" s="120"/>
      <c r="D16" s="121"/>
      <c r="E16" s="122"/>
      <c r="F16" s="123"/>
      <c r="G16" s="21" t="str">
        <f ca="1">"SKUPAJ "&amp;C1&amp;" (BREZ DDV):"</f>
        <v>SKUPAJ ELEKTRO KANALIZACIJA - 2 (BREZ DDV):</v>
      </c>
      <c r="H16" s="124">
        <f>ROUND(SUM(H6:H14),2)</f>
        <v>0</v>
      </c>
    </row>
    <row r="18" spans="2:11" s="89" customFormat="1" ht="16.5" thickBot="1">
      <c r="B18" s="125" t="s">
        <v>0</v>
      </c>
      <c r="C18" s="126" t="s">
        <v>1</v>
      </c>
      <c r="D18" s="127" t="s">
        <v>2</v>
      </c>
      <c r="E18" s="128" t="s">
        <v>3</v>
      </c>
      <c r="F18" s="128" t="s">
        <v>4</v>
      </c>
      <c r="G18" s="22" t="s">
        <v>5</v>
      </c>
      <c r="H18" s="128" t="s">
        <v>6</v>
      </c>
    </row>
    <row r="20" spans="2:11" ht="33" customHeight="1">
      <c r="B20" s="129"/>
      <c r="C20" s="185" t="s">
        <v>1021</v>
      </c>
      <c r="D20" s="185"/>
      <c r="E20" s="185"/>
      <c r="F20" s="185"/>
      <c r="G20" s="78"/>
      <c r="H20" s="129"/>
    </row>
    <row r="22" spans="2:11" s="89" customFormat="1">
      <c r="B22" s="130" t="s">
        <v>47</v>
      </c>
      <c r="C22" s="182" t="s">
        <v>510</v>
      </c>
      <c r="D22" s="182"/>
      <c r="E22" s="131"/>
      <c r="F22" s="132"/>
      <c r="G22" s="23"/>
      <c r="H22" s="133"/>
    </row>
    <row r="23" spans="2:11" s="89" customFormat="1">
      <c r="B23" s="134"/>
      <c r="C23" s="183"/>
      <c r="D23" s="183"/>
      <c r="E23" s="183"/>
      <c r="F23" s="183"/>
      <c r="G23" s="24"/>
      <c r="H23" s="135"/>
    </row>
    <row r="24" spans="2:11" s="89" customFormat="1" ht="31.5">
      <c r="B24" s="136">
        <f>+COUNT($B$23:B23)+1</f>
        <v>1</v>
      </c>
      <c r="C24" s="58"/>
      <c r="D24" s="59" t="s">
        <v>574</v>
      </c>
      <c r="E24" s="57" t="s">
        <v>50</v>
      </c>
      <c r="F24" s="57">
        <v>580</v>
      </c>
      <c r="G24" s="26"/>
      <c r="H24" s="135">
        <f>+$F24*G24</f>
        <v>0</v>
      </c>
      <c r="K24" s="87"/>
    </row>
    <row r="25" spans="2:11" s="89" customFormat="1" ht="47.25">
      <c r="B25" s="136">
        <f>+COUNT($B$23:B24)+1</f>
        <v>2</v>
      </c>
      <c r="C25" s="58"/>
      <c r="D25" s="59" t="s">
        <v>575</v>
      </c>
      <c r="E25" s="57" t="s">
        <v>50</v>
      </c>
      <c r="F25" s="57">
        <v>580</v>
      </c>
      <c r="G25" s="26"/>
      <c r="H25" s="135">
        <f t="shared" ref="H25:H27" si="0">+$F25*G25</f>
        <v>0</v>
      </c>
      <c r="K25" s="87"/>
    </row>
    <row r="26" spans="2:11" s="89" customFormat="1">
      <c r="B26" s="136">
        <f>+COUNT($B$23:B25)+1</f>
        <v>3</v>
      </c>
      <c r="C26" s="58"/>
      <c r="D26" s="59" t="s">
        <v>513</v>
      </c>
      <c r="E26" s="57" t="s">
        <v>71</v>
      </c>
      <c r="F26" s="57">
        <v>10</v>
      </c>
      <c r="G26" s="26"/>
      <c r="H26" s="135">
        <f t="shared" si="0"/>
        <v>0</v>
      </c>
      <c r="K26" s="87"/>
    </row>
    <row r="27" spans="2:11" s="89" customFormat="1">
      <c r="B27" s="136">
        <f>+COUNT($B$23:B26)+1</f>
        <v>4</v>
      </c>
      <c r="C27" s="58"/>
      <c r="D27" s="59" t="s">
        <v>1339</v>
      </c>
      <c r="E27" s="57" t="s">
        <v>52</v>
      </c>
      <c r="F27" s="57">
        <v>1</v>
      </c>
      <c r="G27" s="26"/>
      <c r="H27" s="135">
        <f t="shared" si="0"/>
        <v>0</v>
      </c>
      <c r="K27" s="87"/>
    </row>
    <row r="28" spans="2:11" s="89" customFormat="1" ht="15.75" customHeight="1">
      <c r="B28" s="141"/>
      <c r="C28" s="142"/>
      <c r="D28" s="143"/>
      <c r="E28" s="144"/>
      <c r="F28" s="145"/>
      <c r="G28" s="64"/>
      <c r="H28" s="146"/>
    </row>
    <row r="29" spans="2:11" s="89" customFormat="1" ht="16.5" thickBot="1">
      <c r="B29" s="147"/>
      <c r="C29" s="148"/>
      <c r="D29" s="148"/>
      <c r="E29" s="149"/>
      <c r="F29" s="149"/>
      <c r="G29" s="25" t="str">
        <f>C22&amp;" SKUPAJ:"</f>
        <v>PRIPRAVLJALNA DELA SKUPAJ:</v>
      </c>
      <c r="H29" s="150">
        <f>SUM(H$24:H$27)</f>
        <v>0</v>
      </c>
    </row>
    <row r="30" spans="2:11" s="89" customFormat="1">
      <c r="B30" s="141"/>
      <c r="C30" s="142"/>
      <c r="D30" s="143"/>
      <c r="E30" s="144"/>
      <c r="F30" s="145"/>
      <c r="G30" s="64"/>
      <c r="H30" s="146"/>
    </row>
    <row r="31" spans="2:11" s="89" customFormat="1">
      <c r="B31" s="130" t="s">
        <v>48</v>
      </c>
      <c r="C31" s="182" t="s">
        <v>340</v>
      </c>
      <c r="D31" s="182"/>
      <c r="E31" s="131"/>
      <c r="F31" s="132"/>
      <c r="G31" s="23"/>
      <c r="H31" s="133"/>
    </row>
    <row r="32" spans="2:11" s="89" customFormat="1">
      <c r="B32" s="134"/>
      <c r="C32" s="183"/>
      <c r="D32" s="183"/>
      <c r="E32" s="183"/>
      <c r="F32" s="183"/>
      <c r="G32" s="24"/>
      <c r="H32" s="135"/>
    </row>
    <row r="33" spans="2:8" s="89" customFormat="1" ht="110.25">
      <c r="B33" s="136">
        <f>+COUNT($B$32:B32)+1</f>
        <v>1</v>
      </c>
      <c r="C33" s="58"/>
      <c r="D33" s="59" t="s">
        <v>1340</v>
      </c>
      <c r="E33" s="57" t="s">
        <v>50</v>
      </c>
      <c r="F33" s="57">
        <v>580</v>
      </c>
      <c r="G33" s="26"/>
      <c r="H33" s="135">
        <f t="shared" ref="H33" si="1">+$F33*G33</f>
        <v>0</v>
      </c>
    </row>
    <row r="34" spans="2:8" s="89" customFormat="1">
      <c r="B34" s="162"/>
      <c r="C34" s="163"/>
      <c r="D34" s="164" t="s">
        <v>514</v>
      </c>
      <c r="E34" s="165"/>
      <c r="F34" s="165"/>
      <c r="G34" s="159"/>
      <c r="H34" s="167"/>
    </row>
    <row r="35" spans="2:8" s="89" customFormat="1">
      <c r="B35" s="168"/>
      <c r="C35" s="169"/>
      <c r="D35" s="170" t="s">
        <v>515</v>
      </c>
      <c r="E35" s="171" t="s">
        <v>1015</v>
      </c>
      <c r="F35" s="171">
        <v>0.4</v>
      </c>
      <c r="G35" s="160"/>
      <c r="H35" s="173"/>
    </row>
    <row r="36" spans="2:8" s="89" customFormat="1">
      <c r="B36" s="168"/>
      <c r="C36" s="169"/>
      <c r="D36" s="170" t="s">
        <v>516</v>
      </c>
      <c r="E36" s="171" t="s">
        <v>1015</v>
      </c>
      <c r="F36" s="171">
        <v>0.1</v>
      </c>
      <c r="G36" s="160"/>
      <c r="H36" s="173"/>
    </row>
    <row r="37" spans="2:8" s="89" customFormat="1">
      <c r="B37" s="168"/>
      <c r="C37" s="169"/>
      <c r="D37" s="170" t="s">
        <v>1341</v>
      </c>
      <c r="E37" s="171" t="s">
        <v>1015</v>
      </c>
      <c r="F37" s="171">
        <v>0.09</v>
      </c>
      <c r="G37" s="160"/>
      <c r="H37" s="173"/>
    </row>
    <row r="38" spans="2:8" s="89" customFormat="1">
      <c r="B38" s="168"/>
      <c r="C38" s="169"/>
      <c r="D38" s="170" t="s">
        <v>1342</v>
      </c>
      <c r="E38" s="171" t="s">
        <v>1015</v>
      </c>
      <c r="F38" s="171">
        <v>0.3</v>
      </c>
      <c r="G38" s="160"/>
      <c r="H38" s="173"/>
    </row>
    <row r="39" spans="2:8" s="89" customFormat="1">
      <c r="B39" s="168"/>
      <c r="C39" s="169"/>
      <c r="D39" s="170" t="s">
        <v>576</v>
      </c>
      <c r="E39" s="171" t="s">
        <v>50</v>
      </c>
      <c r="F39" s="171">
        <v>1</v>
      </c>
      <c r="G39" s="160"/>
      <c r="H39" s="173"/>
    </row>
    <row r="40" spans="2:8" s="89" customFormat="1">
      <c r="B40" s="168"/>
      <c r="C40" s="169"/>
      <c r="D40" s="170" t="s">
        <v>520</v>
      </c>
      <c r="E40" s="171" t="s">
        <v>50</v>
      </c>
      <c r="F40" s="171">
        <v>1</v>
      </c>
      <c r="G40" s="160"/>
      <c r="H40" s="173"/>
    </row>
    <row r="41" spans="2:8" s="89" customFormat="1">
      <c r="B41" s="168"/>
      <c r="C41" s="169"/>
      <c r="D41" s="170" t="s">
        <v>521</v>
      </c>
      <c r="E41" s="171" t="s">
        <v>23</v>
      </c>
      <c r="F41" s="171">
        <v>0</v>
      </c>
      <c r="G41" s="160"/>
      <c r="H41" s="173"/>
    </row>
    <row r="42" spans="2:8" s="89" customFormat="1">
      <c r="B42" s="168"/>
      <c r="C42" s="169"/>
      <c r="D42" s="170" t="s">
        <v>522</v>
      </c>
      <c r="E42" s="171" t="s">
        <v>50</v>
      </c>
      <c r="F42" s="171">
        <v>1</v>
      </c>
      <c r="G42" s="160"/>
      <c r="H42" s="173"/>
    </row>
    <row r="43" spans="2:8" s="89" customFormat="1">
      <c r="B43" s="174"/>
      <c r="C43" s="175"/>
      <c r="D43" s="176" t="s">
        <v>523</v>
      </c>
      <c r="E43" s="177" t="s">
        <v>1015</v>
      </c>
      <c r="F43" s="177">
        <v>0.5</v>
      </c>
      <c r="G43" s="161"/>
      <c r="H43" s="179"/>
    </row>
    <row r="44" spans="2:8" s="89" customFormat="1" ht="47.25">
      <c r="B44" s="136">
        <f>+COUNT($B$32:B43)+1</f>
        <v>2</v>
      </c>
      <c r="C44" s="58"/>
      <c r="D44" s="59" t="s">
        <v>1343</v>
      </c>
      <c r="E44" s="57" t="s">
        <v>25</v>
      </c>
      <c r="F44" s="57">
        <v>12.5</v>
      </c>
      <c r="G44" s="26"/>
      <c r="H44" s="135">
        <f t="shared" ref="H44" si="2">+$F44*G44</f>
        <v>0</v>
      </c>
    </row>
    <row r="45" spans="2:8" s="89" customFormat="1" ht="78.75">
      <c r="B45" s="136">
        <f>+COUNT($B$32:B44)+1</f>
        <v>3</v>
      </c>
      <c r="C45" s="58"/>
      <c r="D45" s="59" t="s">
        <v>1344</v>
      </c>
      <c r="E45" s="57" t="s">
        <v>23</v>
      </c>
      <c r="F45" s="57">
        <v>10</v>
      </c>
      <c r="G45" s="26"/>
      <c r="H45" s="135">
        <f t="shared" ref="H45:H47" si="3">+$F45*G45</f>
        <v>0</v>
      </c>
    </row>
    <row r="46" spans="2:8" s="89" customFormat="1" ht="78.75">
      <c r="B46" s="136">
        <f>+COUNT($B$32:B45)+1</f>
        <v>4</v>
      </c>
      <c r="C46" s="58"/>
      <c r="D46" s="59" t="s">
        <v>1345</v>
      </c>
      <c r="E46" s="57" t="s">
        <v>23</v>
      </c>
      <c r="F46" s="57">
        <v>1</v>
      </c>
      <c r="G46" s="26"/>
      <c r="H46" s="135">
        <f t="shared" si="3"/>
        <v>0</v>
      </c>
    </row>
    <row r="47" spans="2:8" s="89" customFormat="1" ht="31.5">
      <c r="B47" s="136">
        <f>+COUNT($B$32:B46)+1</f>
        <v>5</v>
      </c>
      <c r="C47" s="58"/>
      <c r="D47" s="59" t="s">
        <v>1346</v>
      </c>
      <c r="E47" s="57" t="s">
        <v>54</v>
      </c>
      <c r="F47" s="57">
        <v>25</v>
      </c>
      <c r="G47" s="26"/>
      <c r="H47" s="135">
        <f t="shared" si="3"/>
        <v>0</v>
      </c>
    </row>
    <row r="48" spans="2:8" s="89" customFormat="1" ht="15.75" customHeight="1">
      <c r="B48" s="141"/>
      <c r="C48" s="142"/>
      <c r="D48" s="143"/>
      <c r="E48" s="144"/>
      <c r="F48" s="145"/>
      <c r="G48" s="64"/>
      <c r="H48" s="146"/>
    </row>
    <row r="49" spans="2:10" s="89" customFormat="1" ht="16.5" thickBot="1">
      <c r="B49" s="147"/>
      <c r="C49" s="148"/>
      <c r="D49" s="148"/>
      <c r="E49" s="149"/>
      <c r="F49" s="149"/>
      <c r="G49" s="25" t="str">
        <f>C31&amp;" SKUPAJ:"</f>
        <v>GRADBENA DELA SKUPAJ:</v>
      </c>
      <c r="H49" s="150">
        <f>SUM(H$33:H$47)</f>
        <v>0</v>
      </c>
    </row>
    <row r="50" spans="2:10" s="89" customFormat="1">
      <c r="B50" s="152"/>
      <c r="C50" s="142"/>
      <c r="D50" s="153"/>
      <c r="E50" s="154"/>
      <c r="F50" s="145"/>
      <c r="G50" s="64"/>
      <c r="H50" s="146"/>
      <c r="J50" s="90"/>
    </row>
    <row r="51" spans="2:10" s="89" customFormat="1">
      <c r="B51" s="130" t="s">
        <v>45</v>
      </c>
      <c r="C51" s="182" t="s">
        <v>1334</v>
      </c>
      <c r="D51" s="182"/>
      <c r="E51" s="131"/>
      <c r="F51" s="132"/>
      <c r="G51" s="23"/>
      <c r="H51" s="133"/>
      <c r="J51" s="90"/>
    </row>
    <row r="52" spans="2:10" s="89" customFormat="1">
      <c r="B52" s="134" t="s">
        <v>46</v>
      </c>
      <c r="C52" s="183" t="s">
        <v>1347</v>
      </c>
      <c r="D52" s="183"/>
      <c r="E52" s="183"/>
      <c r="F52" s="183"/>
      <c r="G52" s="24"/>
      <c r="H52" s="135"/>
    </row>
    <row r="53" spans="2:10" s="89" customFormat="1" ht="78.75">
      <c r="B53" s="136">
        <f>+COUNT($B$52:B52)+1</f>
        <v>1</v>
      </c>
      <c r="C53" s="58"/>
      <c r="D53" s="59" t="s">
        <v>585</v>
      </c>
      <c r="E53" s="57" t="s">
        <v>50</v>
      </c>
      <c r="F53" s="57">
        <v>50</v>
      </c>
      <c r="G53" s="26"/>
      <c r="H53" s="135">
        <f t="shared" ref="H53" si="4">+$F53*G53</f>
        <v>0</v>
      </c>
      <c r="J53" s="90"/>
    </row>
    <row r="54" spans="2:10" s="89" customFormat="1" ht="15.75" customHeight="1">
      <c r="B54" s="141"/>
      <c r="C54" s="142"/>
      <c r="D54" s="143"/>
      <c r="E54" s="144"/>
      <c r="F54" s="145"/>
      <c r="G54" s="64"/>
      <c r="H54" s="146"/>
    </row>
    <row r="55" spans="2:10" s="89" customFormat="1" ht="16.5" thickBot="1">
      <c r="B55" s="147"/>
      <c r="C55" s="148"/>
      <c r="D55" s="148"/>
      <c r="E55" s="149"/>
      <c r="F55" s="149"/>
      <c r="G55" s="25" t="str">
        <f>C51&amp;" SKUPAJ:"</f>
        <v>MONTAŽNA DELA SKUPAJ:</v>
      </c>
      <c r="H55" s="150">
        <f>SUM(H$53:H$53)</f>
        <v>0</v>
      </c>
    </row>
    <row r="56" spans="2:10" s="89" customFormat="1">
      <c r="B56" s="152"/>
      <c r="C56" s="142"/>
      <c r="D56" s="153"/>
      <c r="E56" s="154"/>
      <c r="F56" s="145"/>
      <c r="G56" s="64"/>
      <c r="H56" s="146"/>
      <c r="J56" s="90"/>
    </row>
    <row r="57" spans="2:10" s="89" customFormat="1">
      <c r="B57" s="130" t="s">
        <v>49</v>
      </c>
      <c r="C57" s="182" t="s">
        <v>568</v>
      </c>
      <c r="D57" s="182"/>
      <c r="E57" s="131"/>
      <c r="F57" s="132"/>
      <c r="G57" s="23"/>
      <c r="H57" s="133"/>
      <c r="J57" s="90"/>
    </row>
    <row r="58" spans="2:10" s="89" customFormat="1">
      <c r="B58" s="134"/>
      <c r="C58" s="183"/>
      <c r="D58" s="183"/>
      <c r="E58" s="183"/>
      <c r="F58" s="183"/>
      <c r="G58" s="24"/>
      <c r="H58" s="135"/>
    </row>
    <row r="59" spans="2:10" s="89" customFormat="1">
      <c r="B59" s="136">
        <f>+COUNT($B$58:B58)+1</f>
        <v>1</v>
      </c>
      <c r="C59" s="58"/>
      <c r="D59" s="59" t="s">
        <v>569</v>
      </c>
      <c r="E59" s="57" t="s">
        <v>52</v>
      </c>
      <c r="F59" s="57">
        <v>1</v>
      </c>
      <c r="G59" s="26"/>
      <c r="H59" s="135">
        <f>+$F59*G59</f>
        <v>0</v>
      </c>
      <c r="J59" s="90"/>
    </row>
    <row r="60" spans="2:10" s="89" customFormat="1" ht="15.75" customHeight="1">
      <c r="B60" s="141"/>
      <c r="C60" s="142"/>
      <c r="D60" s="143"/>
      <c r="E60" s="144"/>
      <c r="F60" s="145"/>
      <c r="G60" s="64"/>
      <c r="H60" s="146"/>
    </row>
    <row r="61" spans="2:10" s="89" customFormat="1" ht="16.5" thickBot="1">
      <c r="B61" s="147"/>
      <c r="C61" s="148"/>
      <c r="D61" s="148"/>
      <c r="E61" s="149"/>
      <c r="F61" s="149"/>
      <c r="G61" s="25" t="str">
        <f>C57&amp;" SKUPAJ:"</f>
        <v>TRANSPORT SKUPAJ:</v>
      </c>
      <c r="H61" s="150">
        <f>SUM(H$59:H$59)</f>
        <v>0</v>
      </c>
    </row>
    <row r="62" spans="2:10" s="89" customFormat="1">
      <c r="B62" s="152"/>
      <c r="C62" s="142"/>
      <c r="D62" s="153"/>
      <c r="E62" s="154"/>
      <c r="F62" s="145"/>
      <c r="G62" s="64"/>
      <c r="H62" s="146"/>
      <c r="J62" s="90"/>
    </row>
    <row r="63" spans="2:10" s="89" customFormat="1">
      <c r="B63" s="130" t="s">
        <v>53</v>
      </c>
      <c r="C63" s="182" t="s">
        <v>570</v>
      </c>
      <c r="D63" s="182"/>
      <c r="E63" s="131"/>
      <c r="F63" s="132"/>
      <c r="G63" s="23"/>
      <c r="H63" s="133"/>
      <c r="J63" s="90"/>
    </row>
    <row r="64" spans="2:10" s="89" customFormat="1">
      <c r="B64" s="134"/>
      <c r="C64" s="183"/>
      <c r="D64" s="183"/>
      <c r="E64" s="183"/>
      <c r="F64" s="183"/>
      <c r="G64" s="24"/>
      <c r="H64" s="135"/>
    </row>
    <row r="65" spans="2:10" s="89" customFormat="1" ht="31.5">
      <c r="B65" s="136">
        <f>+COUNT($B$64:B64)+1</f>
        <v>1</v>
      </c>
      <c r="C65" s="58"/>
      <c r="D65" s="59" t="s">
        <v>586</v>
      </c>
      <c r="E65" s="57" t="s">
        <v>50</v>
      </c>
      <c r="F65" s="57">
        <v>580</v>
      </c>
      <c r="G65" s="26"/>
      <c r="H65" s="135">
        <f>+$F65*G65</f>
        <v>0</v>
      </c>
      <c r="J65" s="90"/>
    </row>
    <row r="66" spans="2:10" s="89" customFormat="1">
      <c r="B66" s="136">
        <f>+COUNT($B$64:B65)+1</f>
        <v>2</v>
      </c>
      <c r="C66" s="58"/>
      <c r="D66" s="138" t="s">
        <v>1022</v>
      </c>
      <c r="E66" s="57" t="s">
        <v>52</v>
      </c>
      <c r="F66" s="57">
        <v>1</v>
      </c>
      <c r="G66" s="26"/>
      <c r="H66" s="135">
        <f t="shared" ref="H66:H68" si="5">+$F66*G66</f>
        <v>0</v>
      </c>
      <c r="J66" s="90"/>
    </row>
    <row r="67" spans="2:10" s="89" customFormat="1">
      <c r="B67" s="136">
        <f>+COUNT($B$64:B66)+1</f>
        <v>3</v>
      </c>
      <c r="C67" s="58"/>
      <c r="D67" s="138" t="s">
        <v>70</v>
      </c>
      <c r="E67" s="57" t="s">
        <v>1027</v>
      </c>
      <c r="F67" s="57">
        <v>20</v>
      </c>
      <c r="G67" s="26"/>
      <c r="H67" s="135">
        <f t="shared" si="5"/>
        <v>0</v>
      </c>
      <c r="J67" s="90"/>
    </row>
    <row r="68" spans="2:10" s="89" customFormat="1">
      <c r="B68" s="136">
        <f>+COUNT($B$64:B67)+1</f>
        <v>4</v>
      </c>
      <c r="C68" s="58"/>
      <c r="D68" s="138" t="s">
        <v>1023</v>
      </c>
      <c r="E68" s="57" t="s">
        <v>1027</v>
      </c>
      <c r="F68" s="57">
        <v>10</v>
      </c>
      <c r="G68" s="26"/>
      <c r="H68" s="135">
        <f t="shared" si="5"/>
        <v>0</v>
      </c>
      <c r="J68" s="90"/>
    </row>
    <row r="69" spans="2:10" s="89" customFormat="1" ht="15.75" customHeight="1">
      <c r="B69" s="141"/>
      <c r="C69" s="142"/>
      <c r="D69" s="143"/>
      <c r="E69" s="144"/>
      <c r="F69" s="145"/>
      <c r="G69" s="64"/>
      <c r="H69" s="146"/>
      <c r="J69" s="87"/>
    </row>
    <row r="70" spans="2:10" s="89" customFormat="1" ht="16.5" thickBot="1">
      <c r="B70" s="147"/>
      <c r="C70" s="148"/>
      <c r="D70" s="148"/>
      <c r="E70" s="149"/>
      <c r="F70" s="149"/>
      <c r="G70" s="25" t="str">
        <f>C63&amp;" SKUPAJ:"</f>
        <v>ZAKLJUČNA DELA SKUPAJ:</v>
      </c>
      <c r="H70" s="150">
        <f>SUM(H$65:H$68)</f>
        <v>0</v>
      </c>
    </row>
  </sheetData>
  <sheetProtection algorithmName="SHA-512" hashValue="HJAWbjyBS7Ztj3YB6JlEsaneGIGUf13aBcTIcLeVPu4agi4CM76HggEV/eLu+gVcCJbVpBQzu4/z5hSZ6DcMcw==" saltValue="ThU/9NQEr1TtY7VrEXkA1Q==" spinCount="100000" sheet="1" objects="1" scenarios="1"/>
  <mergeCells count="11">
    <mergeCell ref="C51:D51"/>
    <mergeCell ref="C20:F20"/>
    <mergeCell ref="C22:D22"/>
    <mergeCell ref="C23:F23"/>
    <mergeCell ref="C31:D31"/>
    <mergeCell ref="C32:F32"/>
    <mergeCell ref="C64:F64"/>
    <mergeCell ref="C63:D63"/>
    <mergeCell ref="C52:F52"/>
    <mergeCell ref="C57:D57"/>
    <mergeCell ref="C58:F58"/>
  </mergeCells>
  <pageMargins left="0.70866141732283472" right="0.70866141732283472" top="0.74803149606299213" bottom="0.74803149606299213" header="0.31496062992125984" footer="0.31496062992125984"/>
  <pageSetup paperSize="9" scale="68" orientation="portrait" r:id="rId1"/>
  <headerFooter>
    <oddHeader>&amp;C&amp;"-,Ležeče"Rekonstrukcija ceste R1-212/1119 Bloška Polica - Sodražica
od km 13,540 do km 15,352 skozi Žimarice&amp;R&amp;"-,Ležeče"RAZPIS 2020</oddHeader>
    <oddFooter>Stran &amp;P od &amp;N</oddFooter>
  </headerFooter>
  <colBreaks count="1" manualBreakCount="1">
    <brk id="8"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7F9593-1DD2-423F-80E4-16B5A3F0B288}">
  <sheetPr>
    <tabColor rgb="FFFF0000"/>
  </sheetPr>
  <dimension ref="B1:K56"/>
  <sheetViews>
    <sheetView view="pageBreakPreview" zoomScaleNormal="100" zoomScaleSheetLayoutView="100" workbookViewId="0">
      <selection activeCell="D13" sqref="D13"/>
    </sheetView>
  </sheetViews>
  <sheetFormatPr defaultColWidth="9.140625" defaultRowHeight="15.75"/>
  <cols>
    <col min="1" max="1" width="9.140625" style="90"/>
    <col min="2" max="3" width="10.7109375" style="92" customWidth="1"/>
    <col min="4" max="4" width="47.7109375" style="86" customWidth="1"/>
    <col min="5" max="5" width="14.7109375" style="87" customWidth="1"/>
    <col min="6" max="6" width="12.7109375" style="87" customWidth="1"/>
    <col min="7" max="7" width="15.7109375" style="18" customWidth="1"/>
    <col min="8" max="8" width="15.7109375" style="88" customWidth="1"/>
    <col min="9" max="9" width="11.5703125" style="89" bestFit="1" customWidth="1"/>
    <col min="10" max="10" width="10.140625" style="90" bestFit="1" customWidth="1"/>
    <col min="11" max="16384" width="9.140625" style="90"/>
  </cols>
  <sheetData>
    <row r="1" spans="2:10">
      <c r="B1" s="84" t="s">
        <v>1352</v>
      </c>
      <c r="C1" s="85" t="str">
        <f ca="1">MID(CELL("filename",A1),FIND("]",CELL("filename",A1))+1,255)</f>
        <v>PRESTAVITEV DROGA</v>
      </c>
    </row>
    <row r="3" spans="2:10">
      <c r="B3" s="91" t="s">
        <v>14</v>
      </c>
    </row>
    <row r="4" spans="2:10">
      <c r="B4" s="93" t="str">
        <f ca="1">"REKAPITULACIJA "&amp;C1</f>
        <v>REKAPITULACIJA PRESTAVITEV DROGA</v>
      </c>
      <c r="C4" s="94"/>
      <c r="D4" s="94"/>
      <c r="E4" s="95"/>
      <c r="F4" s="95"/>
      <c r="G4" s="19"/>
      <c r="H4" s="57"/>
      <c r="I4" s="96"/>
    </row>
    <row r="5" spans="2:10">
      <c r="B5" s="97"/>
      <c r="C5" s="98"/>
      <c r="D5" s="99"/>
      <c r="H5" s="100"/>
      <c r="I5" s="101"/>
      <c r="J5" s="102"/>
    </row>
    <row r="6" spans="2:10">
      <c r="B6" s="103" t="s">
        <v>47</v>
      </c>
      <c r="D6" s="104" t="str">
        <f>VLOOKUP(B6,$B$18:$H$9812,2,FALSE)</f>
        <v>PRIPRAVLJALNA DELA</v>
      </c>
      <c r="E6" s="105"/>
      <c r="F6" s="88"/>
      <c r="H6" s="106">
        <f>VLOOKUP($D6&amp;" SKUPAJ:",$G$18:H$9812,2,FALSE)</f>
        <v>0</v>
      </c>
      <c r="I6" s="107"/>
      <c r="J6" s="108"/>
    </row>
    <row r="7" spans="2:10">
      <c r="B7" s="103"/>
      <c r="D7" s="104"/>
      <c r="E7" s="105"/>
      <c r="F7" s="88"/>
      <c r="H7" s="106"/>
      <c r="I7" s="109"/>
      <c r="J7" s="110"/>
    </row>
    <row r="8" spans="2:10">
      <c r="B8" s="103" t="s">
        <v>48</v>
      </c>
      <c r="D8" s="104" t="str">
        <f>VLOOKUP(B8,$B$18:$H$9812,2,FALSE)</f>
        <v>GRADBENA DELA</v>
      </c>
      <c r="E8" s="105"/>
      <c r="F8" s="88"/>
      <c r="H8" s="106">
        <f>VLOOKUP($D8&amp;" SKUPAJ:",$G$18:H$9812,2,FALSE)</f>
        <v>0</v>
      </c>
      <c r="I8" s="111"/>
      <c r="J8" s="112"/>
    </row>
    <row r="9" spans="2:10">
      <c r="B9" s="103"/>
      <c r="D9" s="104"/>
      <c r="E9" s="105"/>
      <c r="F9" s="88"/>
      <c r="H9" s="106"/>
      <c r="I9" s="96"/>
    </row>
    <row r="10" spans="2:10">
      <c r="B10" s="103" t="s">
        <v>45</v>
      </c>
      <c r="D10" s="104" t="str">
        <f>VLOOKUP(B10,$B$18:$H$9812,2,FALSE)</f>
        <v>PRESTAVITEV DROGA NN</v>
      </c>
      <c r="E10" s="105"/>
      <c r="F10" s="88"/>
      <c r="H10" s="106">
        <f>VLOOKUP($D10&amp;" SKUPAJ:",$G$18:H$9812,2,FALSE)</f>
        <v>0</v>
      </c>
    </row>
    <row r="11" spans="2:10">
      <c r="B11" s="103"/>
      <c r="D11" s="104"/>
      <c r="E11" s="105"/>
      <c r="F11" s="88"/>
      <c r="H11" s="106"/>
    </row>
    <row r="12" spans="2:10">
      <c r="B12" s="103" t="s">
        <v>49</v>
      </c>
      <c r="D12" s="104" t="str">
        <f>VLOOKUP(B12,$B$18:$H$9812,2,FALSE)</f>
        <v>TRANSPORT</v>
      </c>
      <c r="E12" s="105"/>
      <c r="F12" s="88"/>
      <c r="H12" s="106">
        <f>VLOOKUP($D12&amp;" SKUPAJ:",$G$18:H$9812,2,FALSE)</f>
        <v>0</v>
      </c>
    </row>
    <row r="13" spans="2:10">
      <c r="B13" s="103"/>
      <c r="D13" s="104"/>
      <c r="E13" s="105"/>
      <c r="F13" s="88"/>
      <c r="H13" s="106"/>
    </row>
    <row r="14" spans="2:10">
      <c r="B14" s="103" t="s">
        <v>53</v>
      </c>
      <c r="D14" s="104" t="str">
        <f>VLOOKUP(B14,$B$18:$H$9812,2,FALSE)</f>
        <v>ZAKLJUČNA DELA</v>
      </c>
      <c r="E14" s="105"/>
      <c r="F14" s="88"/>
      <c r="H14" s="106">
        <f>VLOOKUP($D14&amp;" SKUPAJ:",$G$18:H$9812,2,FALSE)</f>
        <v>0</v>
      </c>
      <c r="I14" s="111"/>
      <c r="J14" s="112"/>
    </row>
    <row r="15" spans="2:10" s="89" customFormat="1" ht="16.5" thickBot="1">
      <c r="B15" s="113"/>
      <c r="C15" s="114"/>
      <c r="D15" s="115"/>
      <c r="E15" s="116"/>
      <c r="F15" s="117"/>
      <c r="G15" s="20"/>
      <c r="H15" s="118"/>
    </row>
    <row r="16" spans="2:10" s="89" customFormat="1" ht="16.5" thickTop="1">
      <c r="B16" s="119"/>
      <c r="C16" s="120"/>
      <c r="D16" s="121"/>
      <c r="E16" s="122"/>
      <c r="F16" s="123"/>
      <c r="G16" s="21" t="str">
        <f ca="1">"SKUPAJ "&amp;C1&amp;" (BREZ DDV):"</f>
        <v>SKUPAJ PRESTAVITEV DROGA (BREZ DDV):</v>
      </c>
      <c r="H16" s="124">
        <f>ROUND(SUM(H6:H14),2)</f>
        <v>0</v>
      </c>
    </row>
    <row r="18" spans="2:11" s="89" customFormat="1" ht="16.5" thickBot="1">
      <c r="B18" s="125" t="s">
        <v>0</v>
      </c>
      <c r="C18" s="126" t="s">
        <v>1</v>
      </c>
      <c r="D18" s="127" t="s">
        <v>2</v>
      </c>
      <c r="E18" s="128" t="s">
        <v>3</v>
      </c>
      <c r="F18" s="128" t="s">
        <v>4</v>
      </c>
      <c r="G18" s="22" t="s">
        <v>5</v>
      </c>
      <c r="H18" s="128" t="s">
        <v>6</v>
      </c>
    </row>
    <row r="20" spans="2:11" s="89" customFormat="1">
      <c r="B20" s="130" t="s">
        <v>47</v>
      </c>
      <c r="C20" s="182" t="s">
        <v>510</v>
      </c>
      <c r="D20" s="182"/>
      <c r="E20" s="131"/>
      <c r="F20" s="132"/>
      <c r="G20" s="23"/>
      <c r="H20" s="133"/>
    </row>
    <row r="21" spans="2:11" s="89" customFormat="1">
      <c r="B21" s="134"/>
      <c r="C21" s="183"/>
      <c r="D21" s="183"/>
      <c r="E21" s="183"/>
      <c r="F21" s="183"/>
      <c r="G21" s="24"/>
      <c r="H21" s="135"/>
    </row>
    <row r="22" spans="2:11" s="89" customFormat="1">
      <c r="B22" s="136">
        <f>+COUNT($B$21:B21)+1</f>
        <v>1</v>
      </c>
      <c r="C22" s="58"/>
      <c r="D22" s="59" t="s">
        <v>513</v>
      </c>
      <c r="E22" s="57" t="s">
        <v>71</v>
      </c>
      <c r="F22" s="57">
        <v>10</v>
      </c>
      <c r="G22" s="26"/>
      <c r="H22" s="135">
        <f>+$F22*G22</f>
        <v>0</v>
      </c>
      <c r="K22" s="87"/>
    </row>
    <row r="23" spans="2:11" s="89" customFormat="1">
      <c r="B23" s="136">
        <f>+COUNT($B$21:B22)+1</f>
        <v>2</v>
      </c>
      <c r="C23" s="58"/>
      <c r="D23" s="59" t="s">
        <v>581</v>
      </c>
      <c r="E23" s="57" t="s">
        <v>52</v>
      </c>
      <c r="F23" s="57">
        <v>1</v>
      </c>
      <c r="G23" s="26"/>
      <c r="H23" s="135">
        <f t="shared" ref="H23" si="0">+$F23*G23</f>
        <v>0</v>
      </c>
      <c r="K23" s="87"/>
    </row>
    <row r="24" spans="2:11" s="89" customFormat="1" ht="15.75" customHeight="1">
      <c r="B24" s="141"/>
      <c r="C24" s="142"/>
      <c r="D24" s="143"/>
      <c r="E24" s="144"/>
      <c r="F24" s="145"/>
      <c r="G24" s="64"/>
      <c r="H24" s="146"/>
    </row>
    <row r="25" spans="2:11" s="89" customFormat="1" ht="16.5" thickBot="1">
      <c r="B25" s="147"/>
      <c r="C25" s="148"/>
      <c r="D25" s="148"/>
      <c r="E25" s="149"/>
      <c r="F25" s="149"/>
      <c r="G25" s="25" t="str">
        <f>C20&amp;" SKUPAJ:"</f>
        <v>PRIPRAVLJALNA DELA SKUPAJ:</v>
      </c>
      <c r="H25" s="150">
        <f>SUM(H$22:H$23)</f>
        <v>0</v>
      </c>
    </row>
    <row r="26" spans="2:11" s="89" customFormat="1">
      <c r="B26" s="141"/>
      <c r="C26" s="142"/>
      <c r="D26" s="143"/>
      <c r="E26" s="144"/>
      <c r="F26" s="145"/>
      <c r="G26" s="64"/>
      <c r="H26" s="146"/>
    </row>
    <row r="27" spans="2:11" s="89" customFormat="1">
      <c r="B27" s="130" t="s">
        <v>48</v>
      </c>
      <c r="C27" s="182" t="s">
        <v>340</v>
      </c>
      <c r="D27" s="182"/>
      <c r="E27" s="131"/>
      <c r="F27" s="132"/>
      <c r="G27" s="23"/>
      <c r="H27" s="133"/>
    </row>
    <row r="28" spans="2:11" s="89" customFormat="1">
      <c r="B28" s="134"/>
      <c r="C28" s="183"/>
      <c r="D28" s="183"/>
      <c r="E28" s="183"/>
      <c r="F28" s="183"/>
      <c r="G28" s="24"/>
      <c r="H28" s="135"/>
    </row>
    <row r="29" spans="2:11" s="89" customFormat="1" ht="78.75">
      <c r="B29" s="136">
        <f>+COUNT($B$28:B28)+1</f>
        <v>1</v>
      </c>
      <c r="C29" s="58"/>
      <c r="D29" s="59" t="s">
        <v>1348</v>
      </c>
      <c r="E29" s="57" t="s">
        <v>25</v>
      </c>
      <c r="F29" s="57">
        <v>5</v>
      </c>
      <c r="G29" s="26"/>
      <c r="H29" s="135">
        <f t="shared" ref="H29" si="1">+$F29*G29</f>
        <v>0</v>
      </c>
    </row>
    <row r="30" spans="2:11" s="89" customFormat="1" ht="15.75" customHeight="1">
      <c r="B30" s="141"/>
      <c r="C30" s="142"/>
      <c r="D30" s="143"/>
      <c r="E30" s="144"/>
      <c r="F30" s="145"/>
      <c r="G30" s="64"/>
      <c r="H30" s="146"/>
    </row>
    <row r="31" spans="2:11" s="89" customFormat="1" ht="16.5" thickBot="1">
      <c r="B31" s="147"/>
      <c r="C31" s="148"/>
      <c r="D31" s="148"/>
      <c r="E31" s="149"/>
      <c r="F31" s="149"/>
      <c r="G31" s="25" t="str">
        <f>C27&amp;" SKUPAJ:"</f>
        <v>GRADBENA DELA SKUPAJ:</v>
      </c>
      <c r="H31" s="150">
        <f>SUM(H$29:H$29)</f>
        <v>0</v>
      </c>
    </row>
    <row r="32" spans="2:11" s="89" customFormat="1">
      <c r="B32" s="152"/>
      <c r="C32" s="142"/>
      <c r="D32" s="153"/>
      <c r="E32" s="154"/>
      <c r="F32" s="145"/>
      <c r="G32" s="64"/>
      <c r="H32" s="146"/>
      <c r="J32" s="90"/>
    </row>
    <row r="33" spans="2:10" s="89" customFormat="1">
      <c r="B33" s="130" t="s">
        <v>45</v>
      </c>
      <c r="C33" s="182" t="s">
        <v>1349</v>
      </c>
      <c r="D33" s="182"/>
      <c r="E33" s="131"/>
      <c r="F33" s="132"/>
      <c r="G33" s="23"/>
      <c r="H33" s="133"/>
      <c r="J33" s="90"/>
    </row>
    <row r="34" spans="2:10" s="89" customFormat="1">
      <c r="B34" s="134" t="s">
        <v>57</v>
      </c>
      <c r="C34" s="183" t="s">
        <v>1350</v>
      </c>
      <c r="D34" s="183"/>
      <c r="E34" s="183"/>
      <c r="F34" s="183"/>
      <c r="G34" s="24"/>
      <c r="H34" s="135"/>
    </row>
    <row r="35" spans="2:10" s="89" customFormat="1">
      <c r="B35" s="136">
        <f>+COUNT($B$34:B34)+1</f>
        <v>1</v>
      </c>
      <c r="C35" s="58"/>
      <c r="D35" s="59" t="s">
        <v>580</v>
      </c>
      <c r="E35" s="57" t="s">
        <v>52</v>
      </c>
      <c r="F35" s="57">
        <v>1</v>
      </c>
      <c r="G35" s="26"/>
      <c r="H35" s="135">
        <f t="shared" ref="H35" si="2">+$F35*G35</f>
        <v>0</v>
      </c>
      <c r="J35" s="90"/>
    </row>
    <row r="36" spans="2:10" s="89" customFormat="1">
      <c r="B36" s="136">
        <f>+COUNT($B$34:B35)+1</f>
        <v>2</v>
      </c>
      <c r="C36" s="58"/>
      <c r="D36" s="59" t="s">
        <v>582</v>
      </c>
      <c r="E36" s="57" t="s">
        <v>52</v>
      </c>
      <c r="F36" s="57">
        <v>1</v>
      </c>
      <c r="G36" s="26"/>
      <c r="H36" s="135">
        <f t="shared" ref="H36:H40" si="3">+$F36*G36</f>
        <v>0</v>
      </c>
      <c r="J36" s="90"/>
    </row>
    <row r="37" spans="2:10" s="89" customFormat="1" ht="78.75">
      <c r="B37" s="136">
        <f>+COUNT($B$34:B36)+1</f>
        <v>3</v>
      </c>
      <c r="C37" s="58"/>
      <c r="D37" s="59" t="s">
        <v>1024</v>
      </c>
      <c r="E37" s="57" t="s">
        <v>23</v>
      </c>
      <c r="F37" s="57">
        <v>1</v>
      </c>
      <c r="G37" s="26"/>
      <c r="H37" s="135">
        <f t="shared" si="3"/>
        <v>0</v>
      </c>
      <c r="J37" s="90"/>
    </row>
    <row r="38" spans="2:10" s="89" customFormat="1" ht="31.5">
      <c r="B38" s="136">
        <f>+COUNT($B$34:B37)+1</f>
        <v>4</v>
      </c>
      <c r="C38" s="58"/>
      <c r="D38" s="59" t="s">
        <v>583</v>
      </c>
      <c r="E38" s="57" t="s">
        <v>50</v>
      </c>
      <c r="F38" s="57">
        <v>70</v>
      </c>
      <c r="G38" s="26"/>
      <c r="H38" s="135">
        <f t="shared" si="3"/>
        <v>0</v>
      </c>
      <c r="J38" s="90"/>
    </row>
    <row r="39" spans="2:10" s="89" customFormat="1" ht="31.5">
      <c r="B39" s="136">
        <f>+COUNT($B$34:B38)+1</f>
        <v>5</v>
      </c>
      <c r="C39" s="58"/>
      <c r="D39" s="59" t="s">
        <v>584</v>
      </c>
      <c r="E39" s="57" t="s">
        <v>50</v>
      </c>
      <c r="F39" s="57">
        <v>70</v>
      </c>
      <c r="G39" s="26"/>
      <c r="H39" s="135">
        <f t="shared" si="3"/>
        <v>0</v>
      </c>
      <c r="J39" s="90"/>
    </row>
    <row r="40" spans="2:10" s="89" customFormat="1" ht="78.75">
      <c r="B40" s="136">
        <f>+COUNT($B$34:B39)+1</f>
        <v>6</v>
      </c>
      <c r="C40" s="58"/>
      <c r="D40" s="59" t="s">
        <v>1351</v>
      </c>
      <c r="E40" s="57" t="s">
        <v>52</v>
      </c>
      <c r="F40" s="57">
        <v>1</v>
      </c>
      <c r="G40" s="26"/>
      <c r="H40" s="135">
        <f t="shared" si="3"/>
        <v>0</v>
      </c>
      <c r="J40" s="90"/>
    </row>
    <row r="41" spans="2:10" s="89" customFormat="1" ht="15.75" customHeight="1">
      <c r="B41" s="141"/>
      <c r="C41" s="142"/>
      <c r="D41" s="143"/>
      <c r="E41" s="144"/>
      <c r="F41" s="145"/>
      <c r="G41" s="64"/>
      <c r="H41" s="146"/>
    </row>
    <row r="42" spans="2:10" s="89" customFormat="1" ht="16.5" thickBot="1">
      <c r="B42" s="147"/>
      <c r="C42" s="148"/>
      <c r="D42" s="148"/>
      <c r="E42" s="149"/>
      <c r="F42" s="149"/>
      <c r="G42" s="25" t="str">
        <f>C33&amp;" SKUPAJ:"</f>
        <v>PRESTAVITEV DROGA NN SKUPAJ:</v>
      </c>
      <c r="H42" s="150">
        <f>SUM(H$35:H$40)</f>
        <v>0</v>
      </c>
    </row>
    <row r="43" spans="2:10" s="89" customFormat="1">
      <c r="B43" s="152"/>
      <c r="C43" s="142"/>
      <c r="D43" s="153"/>
      <c r="E43" s="154"/>
      <c r="F43" s="145"/>
      <c r="G43" s="64"/>
      <c r="H43" s="146"/>
      <c r="J43" s="90"/>
    </row>
    <row r="44" spans="2:10" s="89" customFormat="1">
      <c r="B44" s="130" t="s">
        <v>49</v>
      </c>
      <c r="C44" s="182" t="s">
        <v>568</v>
      </c>
      <c r="D44" s="182"/>
      <c r="E44" s="131"/>
      <c r="F44" s="132"/>
      <c r="G44" s="23"/>
      <c r="H44" s="133"/>
      <c r="J44" s="90"/>
    </row>
    <row r="45" spans="2:10" s="89" customFormat="1">
      <c r="B45" s="134"/>
      <c r="C45" s="183"/>
      <c r="D45" s="183"/>
      <c r="E45" s="183"/>
      <c r="F45" s="183"/>
      <c r="G45" s="24"/>
      <c r="H45" s="135"/>
    </row>
    <row r="46" spans="2:10" s="89" customFormat="1">
      <c r="B46" s="136">
        <f>+COUNT($B$45:B45)+1</f>
        <v>1</v>
      </c>
      <c r="C46" s="58"/>
      <c r="D46" s="59" t="s">
        <v>569</v>
      </c>
      <c r="E46" s="57" t="s">
        <v>52</v>
      </c>
      <c r="F46" s="57">
        <v>1</v>
      </c>
      <c r="G46" s="26"/>
      <c r="H46" s="135">
        <f>+$F46*G46</f>
        <v>0</v>
      </c>
      <c r="J46" s="90"/>
    </row>
    <row r="47" spans="2:10" s="89" customFormat="1" ht="15.75" customHeight="1">
      <c r="B47" s="141"/>
      <c r="C47" s="142"/>
      <c r="D47" s="143"/>
      <c r="E47" s="144"/>
      <c r="F47" s="145"/>
      <c r="G47" s="64"/>
      <c r="H47" s="146"/>
    </row>
    <row r="48" spans="2:10" s="89" customFormat="1" ht="16.5" thickBot="1">
      <c r="B48" s="147"/>
      <c r="C48" s="148"/>
      <c r="D48" s="148"/>
      <c r="E48" s="149"/>
      <c r="F48" s="149"/>
      <c r="G48" s="25" t="str">
        <f>C44&amp;" SKUPAJ:"</f>
        <v>TRANSPORT SKUPAJ:</v>
      </c>
      <c r="H48" s="150">
        <f>SUM(H$46:H$46)</f>
        <v>0</v>
      </c>
    </row>
    <row r="49" spans="2:10" s="89" customFormat="1">
      <c r="B49" s="152"/>
      <c r="C49" s="142"/>
      <c r="D49" s="153"/>
      <c r="E49" s="154"/>
      <c r="F49" s="145"/>
      <c r="G49" s="64"/>
      <c r="H49" s="146"/>
      <c r="J49" s="90"/>
    </row>
    <row r="50" spans="2:10" s="89" customFormat="1">
      <c r="B50" s="130" t="s">
        <v>53</v>
      </c>
      <c r="C50" s="182" t="s">
        <v>570</v>
      </c>
      <c r="D50" s="182"/>
      <c r="E50" s="131"/>
      <c r="F50" s="132"/>
      <c r="G50" s="23"/>
      <c r="H50" s="133"/>
      <c r="J50" s="90"/>
    </row>
    <row r="51" spans="2:10" s="89" customFormat="1">
      <c r="B51" s="134"/>
      <c r="C51" s="183"/>
      <c r="D51" s="183"/>
      <c r="E51" s="183"/>
      <c r="F51" s="183"/>
      <c r="G51" s="24"/>
      <c r="H51" s="135"/>
    </row>
    <row r="52" spans="2:10" s="89" customFormat="1">
      <c r="B52" s="136">
        <f>+COUNT($B$51:B51)+1</f>
        <v>1</v>
      </c>
      <c r="C52" s="58"/>
      <c r="D52" s="138" t="s">
        <v>1022</v>
      </c>
      <c r="E52" s="57" t="s">
        <v>52</v>
      </c>
      <c r="F52" s="57">
        <v>1</v>
      </c>
      <c r="G52" s="26"/>
      <c r="H52" s="135">
        <f>+$F52*G52</f>
        <v>0</v>
      </c>
      <c r="J52" s="90"/>
    </row>
    <row r="53" spans="2:10" s="89" customFormat="1">
      <c r="B53" s="136">
        <f>+COUNT($B$51:B52)+1</f>
        <v>2</v>
      </c>
      <c r="C53" s="58"/>
      <c r="D53" s="138" t="s">
        <v>70</v>
      </c>
      <c r="E53" s="57" t="s">
        <v>1027</v>
      </c>
      <c r="F53" s="57">
        <v>10</v>
      </c>
      <c r="G53" s="26"/>
      <c r="H53" s="135">
        <f t="shared" ref="H53:H54" si="4">+$F53*G53</f>
        <v>0</v>
      </c>
      <c r="J53" s="90"/>
    </row>
    <row r="54" spans="2:10" s="89" customFormat="1">
      <c r="B54" s="136">
        <f>+COUNT($B$51:B53)+1</f>
        <v>3</v>
      </c>
      <c r="C54" s="58"/>
      <c r="D54" s="138" t="s">
        <v>1023</v>
      </c>
      <c r="E54" s="57" t="s">
        <v>1027</v>
      </c>
      <c r="F54" s="57">
        <v>10</v>
      </c>
      <c r="G54" s="26"/>
      <c r="H54" s="135">
        <f t="shared" si="4"/>
        <v>0</v>
      </c>
      <c r="J54" s="90"/>
    </row>
    <row r="55" spans="2:10" s="89" customFormat="1" ht="15.75" customHeight="1">
      <c r="B55" s="141"/>
      <c r="C55" s="142"/>
      <c r="D55" s="143"/>
      <c r="E55" s="144"/>
      <c r="F55" s="145"/>
      <c r="G55" s="64"/>
      <c r="H55" s="146"/>
      <c r="J55" s="87"/>
    </row>
    <row r="56" spans="2:10" s="89" customFormat="1" ht="16.5" thickBot="1">
      <c r="B56" s="147"/>
      <c r="C56" s="148"/>
      <c r="D56" s="148"/>
      <c r="E56" s="149"/>
      <c r="F56" s="149"/>
      <c r="G56" s="25" t="str">
        <f>C50&amp;" SKUPAJ:"</f>
        <v>ZAKLJUČNA DELA SKUPAJ:</v>
      </c>
      <c r="H56" s="150">
        <f>SUM(H$52:H$54)</f>
        <v>0</v>
      </c>
    </row>
  </sheetData>
  <sheetProtection algorithmName="SHA-512" hashValue="zRPF9nkNEFq3dbuGshbHv4weLTLP90gtnnXyVN6BLyAYH1cP6JUguB6pICX+HhmMwADplh3TG1Lb9POsID7qTA==" saltValue="tSLb67iRMZBBE4ICVnSGFA==" spinCount="100000" sheet="1" objects="1" scenarios="1"/>
  <mergeCells count="10">
    <mergeCell ref="C33:D33"/>
    <mergeCell ref="C20:D20"/>
    <mergeCell ref="C21:F21"/>
    <mergeCell ref="C27:D27"/>
    <mergeCell ref="C28:F28"/>
    <mergeCell ref="C34:F34"/>
    <mergeCell ref="C44:D44"/>
    <mergeCell ref="C45:F45"/>
    <mergeCell ref="C50:D50"/>
    <mergeCell ref="C51:F51"/>
  </mergeCells>
  <pageMargins left="0.70866141732283472" right="0.70866141732283472" top="0.74803149606299213" bottom="0.74803149606299213" header="0.31496062992125984" footer="0.31496062992125984"/>
  <pageSetup paperSize="9" scale="68" orientation="portrait" r:id="rId1"/>
  <headerFooter>
    <oddHeader>&amp;C&amp;"-,Ležeče"Rekonstrukcija ceste R1-212/1119 Bloška Polica - Sodražica
od km 13,540 do km 15,352 skozi Žimarice&amp;R&amp;"-,Ležeče"RAZPIS 2020</oddHeader>
    <oddFooter>Stran &amp;P od &amp;N</oddFooter>
  </headerFooter>
  <colBreaks count="1" manualBreakCount="1">
    <brk id="8"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7C730F-C857-4ABB-836C-0AD20994758D}">
  <sheetPr>
    <tabColor rgb="FFFF0000"/>
  </sheetPr>
  <dimension ref="B1:K46"/>
  <sheetViews>
    <sheetView view="pageBreakPreview" zoomScaleNormal="100" zoomScaleSheetLayoutView="100" workbookViewId="0">
      <selection activeCell="D27" sqref="D27"/>
    </sheetView>
  </sheetViews>
  <sheetFormatPr defaultColWidth="9.140625" defaultRowHeight="15.75"/>
  <cols>
    <col min="1" max="1" width="9.140625" style="90"/>
    <col min="2" max="3" width="10.7109375" style="92" customWidth="1"/>
    <col min="4" max="4" width="47.7109375" style="86" customWidth="1"/>
    <col min="5" max="5" width="14.7109375" style="87" customWidth="1"/>
    <col min="6" max="6" width="12.7109375" style="87" customWidth="1"/>
    <col min="7" max="7" width="15.7109375" style="18" customWidth="1"/>
    <col min="8" max="8" width="15.7109375" style="88" customWidth="1"/>
    <col min="9" max="9" width="11.5703125" style="89" bestFit="1" customWidth="1"/>
    <col min="10" max="10" width="10.140625" style="90" bestFit="1" customWidth="1"/>
    <col min="11" max="16384" width="9.140625" style="90"/>
  </cols>
  <sheetData>
    <row r="1" spans="2:10">
      <c r="B1" s="84" t="s">
        <v>593</v>
      </c>
      <c r="C1" s="85" t="str">
        <f ca="1">MID(CELL("filename",A1),FIND("]",CELL("filename",A1))+1,255)</f>
        <v>VODOVOD - 2</v>
      </c>
    </row>
    <row r="3" spans="2:10">
      <c r="B3" s="91" t="s">
        <v>14</v>
      </c>
    </row>
    <row r="4" spans="2:10">
      <c r="B4" s="93" t="str">
        <f ca="1">"REKAPITULACIJA "&amp;C1</f>
        <v>REKAPITULACIJA VODOVOD - 2</v>
      </c>
      <c r="C4" s="94"/>
      <c r="D4" s="94"/>
      <c r="E4" s="95"/>
      <c r="F4" s="95"/>
      <c r="G4" s="19"/>
      <c r="H4" s="57"/>
      <c r="I4" s="96"/>
    </row>
    <row r="5" spans="2:10">
      <c r="B5" s="97"/>
      <c r="C5" s="98"/>
      <c r="D5" s="99"/>
      <c r="H5" s="100"/>
      <c r="I5" s="101"/>
      <c r="J5" s="102"/>
    </row>
    <row r="6" spans="2:10">
      <c r="B6" s="103" t="s">
        <v>47</v>
      </c>
      <c r="D6" s="104" t="str">
        <f>VLOOKUP(B6,$B$14:$H$9802,2,FALSE)</f>
        <v>PREDHODNA IN PRIPRAVLJALNA DELA</v>
      </c>
      <c r="E6" s="105"/>
      <c r="F6" s="88"/>
      <c r="H6" s="106">
        <f>VLOOKUP($D6&amp;" SKUPAJ:",$G$14:H$9802,2,FALSE)</f>
        <v>0</v>
      </c>
      <c r="I6" s="107"/>
      <c r="J6" s="108"/>
    </row>
    <row r="7" spans="2:10">
      <c r="B7" s="103"/>
      <c r="D7" s="104"/>
      <c r="E7" s="105"/>
      <c r="F7" s="88"/>
      <c r="H7" s="106"/>
      <c r="I7" s="109"/>
      <c r="J7" s="110"/>
    </row>
    <row r="8" spans="2:10">
      <c r="B8" s="103" t="s">
        <v>48</v>
      </c>
      <c r="D8" s="104" t="str">
        <f>VLOOKUP(B8,$B$14:$H$9802,2,FALSE)</f>
        <v>ZEMELJSKA DELA IN TEMELJENJE</v>
      </c>
      <c r="E8" s="105"/>
      <c r="F8" s="88"/>
      <c r="H8" s="106">
        <f>VLOOKUP($D8&amp;" SKUPAJ:",$G$14:H$9802,2,FALSE)</f>
        <v>0</v>
      </c>
      <c r="I8" s="111"/>
      <c r="J8" s="112"/>
    </row>
    <row r="9" spans="2:10">
      <c r="B9" s="103"/>
      <c r="D9" s="104"/>
      <c r="E9" s="105"/>
      <c r="F9" s="88"/>
      <c r="H9" s="106"/>
      <c r="I9" s="96"/>
    </row>
    <row r="10" spans="2:10">
      <c r="B10" s="103" t="s">
        <v>45</v>
      </c>
      <c r="D10" s="104" t="str">
        <f>VLOOKUP(B10,$B$14:$H$9802,2,FALSE)</f>
        <v>GRADBENA DELA</v>
      </c>
      <c r="E10" s="105"/>
      <c r="F10" s="88"/>
      <c r="H10" s="106">
        <f>VLOOKUP($D10&amp;" SKUPAJ:",$G$14:H$9802,2,FALSE)</f>
        <v>0</v>
      </c>
    </row>
    <row r="11" spans="2:10" s="89" customFormat="1" ht="16.5" thickBot="1">
      <c r="B11" s="113"/>
      <c r="C11" s="114"/>
      <c r="D11" s="115"/>
      <c r="E11" s="116"/>
      <c r="F11" s="117"/>
      <c r="G11" s="20"/>
      <c r="H11" s="118"/>
    </row>
    <row r="12" spans="2:10" s="89" customFormat="1" ht="16.5" thickTop="1">
      <c r="B12" s="119"/>
      <c r="C12" s="120"/>
      <c r="D12" s="121"/>
      <c r="E12" s="122"/>
      <c r="F12" s="123"/>
      <c r="G12" s="21" t="str">
        <f ca="1">"SKUPAJ "&amp;C1&amp;" (BREZ DDV):"</f>
        <v>SKUPAJ VODOVOD - 2 (BREZ DDV):</v>
      </c>
      <c r="H12" s="124">
        <f>ROUND(SUM(H6:H10),2)</f>
        <v>0</v>
      </c>
    </row>
    <row r="14" spans="2:10" s="89" customFormat="1" ht="16.5" thickBot="1">
      <c r="B14" s="125" t="s">
        <v>0</v>
      </c>
      <c r="C14" s="126" t="s">
        <v>1</v>
      </c>
      <c r="D14" s="127" t="s">
        <v>2</v>
      </c>
      <c r="E14" s="128" t="s">
        <v>3</v>
      </c>
      <c r="F14" s="128" t="s">
        <v>4</v>
      </c>
      <c r="G14" s="22" t="s">
        <v>5</v>
      </c>
      <c r="H14" s="128" t="s">
        <v>6</v>
      </c>
    </row>
    <row r="16" spans="2:10">
      <c r="B16" s="129"/>
      <c r="C16" s="129"/>
      <c r="D16" s="129"/>
      <c r="E16" s="129"/>
      <c r="F16" s="129"/>
      <c r="G16" s="78"/>
      <c r="H16" s="129"/>
    </row>
    <row r="18" spans="2:11" s="89" customFormat="1">
      <c r="B18" s="130" t="s">
        <v>47</v>
      </c>
      <c r="C18" s="182" t="s">
        <v>587</v>
      </c>
      <c r="D18" s="182"/>
      <c r="E18" s="131"/>
      <c r="F18" s="132"/>
      <c r="G18" s="23"/>
      <c r="H18" s="133"/>
    </row>
    <row r="19" spans="2:11" s="89" customFormat="1">
      <c r="B19" s="134"/>
      <c r="C19" s="183"/>
      <c r="D19" s="183"/>
      <c r="E19" s="183"/>
      <c r="F19" s="183"/>
      <c r="G19" s="24"/>
      <c r="H19" s="135"/>
    </row>
    <row r="20" spans="2:11" s="89" customFormat="1" ht="31.5">
      <c r="B20" s="136">
        <f>+COUNT($B$19:B19)+1</f>
        <v>1</v>
      </c>
      <c r="C20" s="58"/>
      <c r="D20" s="59" t="s">
        <v>1029</v>
      </c>
      <c r="E20" s="57" t="s">
        <v>588</v>
      </c>
      <c r="F20" s="57">
        <v>540</v>
      </c>
      <c r="G20" s="26"/>
      <c r="H20" s="135">
        <f>+$F20*G20</f>
        <v>0</v>
      </c>
      <c r="K20" s="87"/>
    </row>
    <row r="21" spans="2:11" s="89" customFormat="1" ht="15.75" customHeight="1">
      <c r="B21" s="141"/>
      <c r="C21" s="142"/>
      <c r="D21" s="143"/>
      <c r="E21" s="144"/>
      <c r="F21" s="145"/>
      <c r="G21" s="64"/>
      <c r="H21" s="146"/>
    </row>
    <row r="22" spans="2:11" s="89" customFormat="1" ht="16.5" thickBot="1">
      <c r="B22" s="147"/>
      <c r="C22" s="148"/>
      <c r="D22" s="148"/>
      <c r="E22" s="149"/>
      <c r="F22" s="149"/>
      <c r="G22" s="25" t="str">
        <f>C18&amp;" SKUPAJ:"</f>
        <v>PREDHODNA IN PRIPRAVLJALNA DELA SKUPAJ:</v>
      </c>
      <c r="H22" s="150">
        <f>SUM(H$20:H$20)</f>
        <v>0</v>
      </c>
    </row>
    <row r="23" spans="2:11" s="89" customFormat="1">
      <c r="B23" s="141"/>
      <c r="C23" s="142"/>
      <c r="D23" s="143"/>
      <c r="E23" s="144"/>
      <c r="F23" s="145"/>
      <c r="G23" s="64"/>
      <c r="H23" s="146"/>
    </row>
    <row r="24" spans="2:11" s="89" customFormat="1">
      <c r="B24" s="130" t="s">
        <v>48</v>
      </c>
      <c r="C24" s="182" t="s">
        <v>168</v>
      </c>
      <c r="D24" s="182"/>
      <c r="E24" s="131"/>
      <c r="F24" s="132"/>
      <c r="G24" s="23"/>
      <c r="H24" s="133"/>
    </row>
    <row r="25" spans="2:11" s="89" customFormat="1" ht="35.25" customHeight="1">
      <c r="B25" s="134"/>
      <c r="C25" s="184" t="s">
        <v>1035</v>
      </c>
      <c r="D25" s="184"/>
      <c r="E25" s="184"/>
      <c r="F25" s="184"/>
      <c r="G25" s="24"/>
      <c r="H25" s="135"/>
    </row>
    <row r="26" spans="2:11" s="89" customFormat="1" ht="31.5">
      <c r="B26" s="136">
        <f>+COUNT($B$25:B25)+1</f>
        <v>1</v>
      </c>
      <c r="C26" s="58"/>
      <c r="D26" s="59" t="s">
        <v>1395</v>
      </c>
      <c r="E26" s="57" t="s">
        <v>588</v>
      </c>
      <c r="F26" s="57">
        <v>540</v>
      </c>
      <c r="G26" s="26"/>
      <c r="H26" s="135">
        <f t="shared" ref="H26:H32" si="0">+$F26*G26</f>
        <v>0</v>
      </c>
    </row>
    <row r="27" spans="2:11" s="89" customFormat="1" ht="63">
      <c r="B27" s="136">
        <f>+COUNT($B$25:B26)+1</f>
        <v>2</v>
      </c>
      <c r="C27" s="58"/>
      <c r="D27" s="59" t="s">
        <v>1030</v>
      </c>
      <c r="E27" s="57" t="s">
        <v>25</v>
      </c>
      <c r="F27" s="57">
        <v>20</v>
      </c>
      <c r="G27" s="26"/>
      <c r="H27" s="135">
        <f t="shared" si="0"/>
        <v>0</v>
      </c>
    </row>
    <row r="28" spans="2:11" s="89" customFormat="1" ht="47.25">
      <c r="B28" s="136">
        <f>+COUNT($B$25:B27)+1</f>
        <v>3</v>
      </c>
      <c r="C28" s="58"/>
      <c r="D28" s="59" t="s">
        <v>1353</v>
      </c>
      <c r="E28" s="57" t="s">
        <v>25</v>
      </c>
      <c r="F28" s="57">
        <v>702</v>
      </c>
      <c r="G28" s="26"/>
      <c r="H28" s="135">
        <f t="shared" si="0"/>
        <v>0</v>
      </c>
    </row>
    <row r="29" spans="2:11" s="89" customFormat="1" ht="47.25">
      <c r="B29" s="136">
        <f>+COUNT($B$25:B28)+1</f>
        <v>4</v>
      </c>
      <c r="C29" s="58"/>
      <c r="D29" s="59" t="s">
        <v>1032</v>
      </c>
      <c r="E29" s="57" t="s">
        <v>24</v>
      </c>
      <c r="F29" s="57">
        <v>324</v>
      </c>
      <c r="G29" s="26"/>
      <c r="H29" s="135">
        <f t="shared" si="0"/>
        <v>0</v>
      </c>
    </row>
    <row r="30" spans="2:11" s="89" customFormat="1" ht="47.25">
      <c r="B30" s="136">
        <f>+COUNT($B$25:B29)+1</f>
        <v>5</v>
      </c>
      <c r="C30" s="58"/>
      <c r="D30" s="59" t="s">
        <v>1033</v>
      </c>
      <c r="E30" s="57" t="s">
        <v>25</v>
      </c>
      <c r="F30" s="57">
        <v>38</v>
      </c>
      <c r="G30" s="26"/>
      <c r="H30" s="135">
        <f t="shared" si="0"/>
        <v>0</v>
      </c>
    </row>
    <row r="31" spans="2:11" s="89" customFormat="1" ht="78.75">
      <c r="B31" s="136">
        <f>+COUNT($B$25:B30)+1</f>
        <v>6</v>
      </c>
      <c r="C31" s="58"/>
      <c r="D31" s="59" t="s">
        <v>1034</v>
      </c>
      <c r="E31" s="57" t="s">
        <v>25</v>
      </c>
      <c r="F31" s="57">
        <v>162</v>
      </c>
      <c r="G31" s="26"/>
      <c r="H31" s="135">
        <f t="shared" si="0"/>
        <v>0</v>
      </c>
    </row>
    <row r="32" spans="2:11" s="89" customFormat="1" ht="94.5">
      <c r="B32" s="136">
        <f>+COUNT($B$25:B30)+1</f>
        <v>6</v>
      </c>
      <c r="C32" s="58"/>
      <c r="D32" s="59" t="s">
        <v>1043</v>
      </c>
      <c r="E32" s="57" t="s">
        <v>25</v>
      </c>
      <c r="F32" s="57">
        <v>340</v>
      </c>
      <c r="G32" s="26"/>
      <c r="H32" s="135">
        <f t="shared" si="0"/>
        <v>0</v>
      </c>
    </row>
    <row r="33" spans="2:10" s="89" customFormat="1" ht="15.75" customHeight="1">
      <c r="B33" s="141"/>
      <c r="C33" s="142"/>
      <c r="D33" s="143"/>
      <c r="E33" s="144"/>
      <c r="F33" s="145"/>
      <c r="G33" s="64"/>
      <c r="H33" s="146"/>
    </row>
    <row r="34" spans="2:10" s="89" customFormat="1" ht="16.5" thickBot="1">
      <c r="B34" s="147"/>
      <c r="C34" s="148"/>
      <c r="D34" s="148"/>
      <c r="E34" s="149"/>
      <c r="F34" s="149"/>
      <c r="G34" s="25" t="str">
        <f>C24&amp;" SKUPAJ:"</f>
        <v>ZEMELJSKA DELA IN TEMELJENJE SKUPAJ:</v>
      </c>
      <c r="H34" s="150">
        <f>SUM(H$26:H$32)</f>
        <v>0</v>
      </c>
    </row>
    <row r="35" spans="2:10" s="89" customFormat="1">
      <c r="B35" s="152"/>
      <c r="C35" s="142"/>
      <c r="D35" s="153"/>
      <c r="E35" s="154"/>
      <c r="F35" s="145"/>
      <c r="G35" s="64"/>
      <c r="H35" s="146"/>
      <c r="J35" s="90"/>
    </row>
    <row r="36" spans="2:10" s="89" customFormat="1">
      <c r="B36" s="130" t="s">
        <v>45</v>
      </c>
      <c r="C36" s="182" t="s">
        <v>340</v>
      </c>
      <c r="D36" s="182"/>
      <c r="E36" s="131"/>
      <c r="F36" s="132"/>
      <c r="G36" s="23"/>
      <c r="H36" s="133"/>
      <c r="J36" s="90"/>
    </row>
    <row r="37" spans="2:10" s="89" customFormat="1">
      <c r="B37" s="134"/>
      <c r="C37" s="184"/>
      <c r="D37" s="184"/>
      <c r="E37" s="184"/>
      <c r="F37" s="184"/>
      <c r="G37" s="24"/>
      <c r="H37" s="135"/>
    </row>
    <row r="38" spans="2:10" s="89" customFormat="1" ht="47.25">
      <c r="B38" s="136">
        <f>+COUNT($B$37:B37)+1</f>
        <v>1</v>
      </c>
      <c r="C38" s="58"/>
      <c r="D38" s="59" t="s">
        <v>1036</v>
      </c>
      <c r="E38" s="57" t="s">
        <v>25</v>
      </c>
      <c r="F38" s="57">
        <v>3</v>
      </c>
      <c r="G38" s="26"/>
      <c r="H38" s="135">
        <f>+$F38*G38</f>
        <v>0</v>
      </c>
      <c r="J38" s="90"/>
    </row>
    <row r="39" spans="2:10" s="89" customFormat="1" ht="47.25">
      <c r="B39" s="136">
        <f>+COUNT($B$37:B38)+1</f>
        <v>2</v>
      </c>
      <c r="C39" s="58"/>
      <c r="D39" s="59" t="s">
        <v>1037</v>
      </c>
      <c r="E39" s="57" t="s">
        <v>71</v>
      </c>
      <c r="F39" s="57">
        <v>22</v>
      </c>
      <c r="G39" s="26"/>
      <c r="H39" s="135">
        <f t="shared" ref="H39:H44" si="1">+$F39*G39</f>
        <v>0</v>
      </c>
      <c r="J39" s="90"/>
    </row>
    <row r="40" spans="2:10" s="89" customFormat="1" ht="31.5">
      <c r="B40" s="136">
        <f>+COUNT($B$37:B39)+1</f>
        <v>3</v>
      </c>
      <c r="C40" s="58"/>
      <c r="D40" s="59" t="s">
        <v>1038</v>
      </c>
      <c r="E40" s="57" t="s">
        <v>588</v>
      </c>
      <c r="F40" s="57">
        <v>540</v>
      </c>
      <c r="G40" s="26"/>
      <c r="H40" s="135">
        <f t="shared" si="1"/>
        <v>0</v>
      </c>
      <c r="J40" s="90"/>
    </row>
    <row r="41" spans="2:10" s="89" customFormat="1" ht="31.5">
      <c r="B41" s="136">
        <f>+COUNT($B$37:B40)+1</f>
        <v>4</v>
      </c>
      <c r="C41" s="58"/>
      <c r="D41" s="59" t="s">
        <v>1039</v>
      </c>
      <c r="E41" s="57" t="s">
        <v>25</v>
      </c>
      <c r="F41" s="57">
        <v>3</v>
      </c>
      <c r="G41" s="26"/>
      <c r="H41" s="135">
        <f t="shared" si="1"/>
        <v>0</v>
      </c>
      <c r="J41" s="90"/>
    </row>
    <row r="42" spans="2:10" s="89" customFormat="1" ht="47.25">
      <c r="B42" s="136">
        <f>+COUNT($B$37:B41)+1</f>
        <v>5</v>
      </c>
      <c r="C42" s="58"/>
      <c r="D42" s="59" t="s">
        <v>1040</v>
      </c>
      <c r="E42" s="57" t="s">
        <v>23</v>
      </c>
      <c r="F42" s="57">
        <v>6</v>
      </c>
      <c r="G42" s="26"/>
      <c r="H42" s="135">
        <f t="shared" si="1"/>
        <v>0</v>
      </c>
      <c r="J42" s="90"/>
    </row>
    <row r="43" spans="2:10" s="89" customFormat="1">
      <c r="B43" s="136">
        <f>+COUNT($B$37:B42)+1</f>
        <v>6</v>
      </c>
      <c r="C43" s="58"/>
      <c r="D43" s="59" t="s">
        <v>1041</v>
      </c>
      <c r="E43" s="57" t="s">
        <v>23</v>
      </c>
      <c r="F43" s="57">
        <v>11</v>
      </c>
      <c r="G43" s="26"/>
      <c r="H43" s="135">
        <f t="shared" si="1"/>
        <v>0</v>
      </c>
      <c r="J43" s="90"/>
    </row>
    <row r="44" spans="2:10" s="89" customFormat="1" ht="31.5">
      <c r="B44" s="136">
        <f>+COUNT($B$37:B43)+1</f>
        <v>7</v>
      </c>
      <c r="C44" s="58"/>
      <c r="D44" s="59" t="s">
        <v>1042</v>
      </c>
      <c r="E44" s="57" t="s">
        <v>23</v>
      </c>
      <c r="F44" s="57">
        <v>9</v>
      </c>
      <c r="G44" s="26"/>
      <c r="H44" s="135">
        <f t="shared" si="1"/>
        <v>0</v>
      </c>
      <c r="J44" s="90"/>
    </row>
    <row r="45" spans="2:10" s="89" customFormat="1" ht="15.75" customHeight="1">
      <c r="B45" s="141"/>
      <c r="C45" s="142"/>
      <c r="D45" s="143"/>
      <c r="E45" s="144"/>
      <c r="F45" s="145"/>
      <c r="G45" s="64"/>
      <c r="H45" s="146"/>
    </row>
    <row r="46" spans="2:10" s="89" customFormat="1" ht="16.5" thickBot="1">
      <c r="B46" s="147"/>
      <c r="C46" s="148"/>
      <c r="D46" s="148"/>
      <c r="E46" s="149"/>
      <c r="F46" s="149"/>
      <c r="G46" s="25" t="str">
        <f>C36&amp;" SKUPAJ:"</f>
        <v>GRADBENA DELA SKUPAJ:</v>
      </c>
      <c r="H46" s="150">
        <f>SUM(H$38:H$44)</f>
        <v>0</v>
      </c>
    </row>
  </sheetData>
  <sheetProtection algorithmName="SHA-512" hashValue="my0iCdBuTWjAfJ/U13ft75rFB3zubOQJ8H0kMKVH+ZrwdkvhvujzO3snTcQhLcxrNmUX1NG8ejiXLrBlI9zTWw==" saltValue="2W/w1AX5x7ntA3EcP4GvyQ==" spinCount="100000" sheet="1" objects="1" scenarios="1"/>
  <mergeCells count="6">
    <mergeCell ref="C37:F37"/>
    <mergeCell ref="C18:D18"/>
    <mergeCell ref="C19:F19"/>
    <mergeCell ref="C24:D24"/>
    <mergeCell ref="C25:F25"/>
    <mergeCell ref="C36:D36"/>
  </mergeCells>
  <pageMargins left="0.70866141732283472" right="0.70866141732283472" top="0.74803149606299213" bottom="0.74803149606299213" header="0.31496062992125984" footer="0.31496062992125984"/>
  <pageSetup paperSize="9" scale="68" orientation="portrait" r:id="rId1"/>
  <headerFooter>
    <oddHeader>&amp;C&amp;"-,Ležeče"Rekonstrukcija ceste R1-212/1119 Bloška Polica - Sodražica
od km 13,540 do km 15,352 skozi Žimarice&amp;R&amp;"-,Ležeče"RAZPIS 2020</oddHeader>
    <oddFooter>Stran &amp;P od &amp;N</oddFooter>
  </headerFooter>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8E538-1792-4C0A-9E8D-5CA5FE881F1A}">
  <sheetPr>
    <tabColor rgb="FF00339C"/>
  </sheetPr>
  <dimension ref="B3:E45"/>
  <sheetViews>
    <sheetView view="pageBreakPreview" zoomScaleNormal="100" zoomScaleSheetLayoutView="100" workbookViewId="0">
      <selection activeCell="E10" sqref="E10"/>
    </sheetView>
  </sheetViews>
  <sheetFormatPr defaultRowHeight="14.25"/>
  <cols>
    <col min="1" max="2" width="9.140625" style="53"/>
    <col min="3" max="3" width="90.5703125" style="53" customWidth="1"/>
    <col min="4" max="4" width="8.7109375" style="53" customWidth="1"/>
    <col min="5" max="5" width="17.85546875" style="55" customWidth="1"/>
    <col min="6" max="258" width="9.140625" style="53"/>
    <col min="259" max="259" width="50.5703125" style="53" customWidth="1"/>
    <col min="260" max="260" width="9.140625" style="53"/>
    <col min="261" max="261" width="13.85546875" style="53" customWidth="1"/>
    <col min="262" max="514" width="9.140625" style="53"/>
    <col min="515" max="515" width="50.5703125" style="53" customWidth="1"/>
    <col min="516" max="516" width="9.140625" style="53"/>
    <col min="517" max="517" width="13.85546875" style="53" customWidth="1"/>
    <col min="518" max="770" width="9.140625" style="53"/>
    <col min="771" max="771" width="50.5703125" style="53" customWidth="1"/>
    <col min="772" max="772" width="9.140625" style="53"/>
    <col min="773" max="773" width="13.85546875" style="53" customWidth="1"/>
    <col min="774" max="1026" width="9.140625" style="53"/>
    <col min="1027" max="1027" width="50.5703125" style="53" customWidth="1"/>
    <col min="1028" max="1028" width="9.140625" style="53"/>
    <col min="1029" max="1029" width="13.85546875" style="53" customWidth="1"/>
    <col min="1030" max="1282" width="9.140625" style="53"/>
    <col min="1283" max="1283" width="50.5703125" style="53" customWidth="1"/>
    <col min="1284" max="1284" width="9.140625" style="53"/>
    <col min="1285" max="1285" width="13.85546875" style="53" customWidth="1"/>
    <col min="1286" max="1538" width="9.140625" style="53"/>
    <col min="1539" max="1539" width="50.5703125" style="53" customWidth="1"/>
    <col min="1540" max="1540" width="9.140625" style="53"/>
    <col min="1541" max="1541" width="13.85546875" style="53" customWidth="1"/>
    <col min="1542" max="1794" width="9.140625" style="53"/>
    <col min="1795" max="1795" width="50.5703125" style="53" customWidth="1"/>
    <col min="1796" max="1796" width="9.140625" style="53"/>
    <col min="1797" max="1797" width="13.85546875" style="53" customWidth="1"/>
    <col min="1798" max="2050" width="9.140625" style="53"/>
    <col min="2051" max="2051" width="50.5703125" style="53" customWidth="1"/>
    <col min="2052" max="2052" width="9.140625" style="53"/>
    <col min="2053" max="2053" width="13.85546875" style="53" customWidth="1"/>
    <col min="2054" max="2306" width="9.140625" style="53"/>
    <col min="2307" max="2307" width="50.5703125" style="53" customWidth="1"/>
    <col min="2308" max="2308" width="9.140625" style="53"/>
    <col min="2309" max="2309" width="13.85546875" style="53" customWidth="1"/>
    <col min="2310" max="2562" width="9.140625" style="53"/>
    <col min="2563" max="2563" width="50.5703125" style="53" customWidth="1"/>
    <col min="2564" max="2564" width="9.140625" style="53"/>
    <col min="2565" max="2565" width="13.85546875" style="53" customWidth="1"/>
    <col min="2566" max="2818" width="9.140625" style="53"/>
    <col min="2819" max="2819" width="50.5703125" style="53" customWidth="1"/>
    <col min="2820" max="2820" width="9.140625" style="53"/>
    <col min="2821" max="2821" width="13.85546875" style="53" customWidth="1"/>
    <col min="2822" max="3074" width="9.140625" style="53"/>
    <col min="3075" max="3075" width="50.5703125" style="53" customWidth="1"/>
    <col min="3076" max="3076" width="9.140625" style="53"/>
    <col min="3077" max="3077" width="13.85546875" style="53" customWidth="1"/>
    <col min="3078" max="3330" width="9.140625" style="53"/>
    <col min="3331" max="3331" width="50.5703125" style="53" customWidth="1"/>
    <col min="3332" max="3332" width="9.140625" style="53"/>
    <col min="3333" max="3333" width="13.85546875" style="53" customWidth="1"/>
    <col min="3334" max="3586" width="9.140625" style="53"/>
    <col min="3587" max="3587" width="50.5703125" style="53" customWidth="1"/>
    <col min="3588" max="3588" width="9.140625" style="53"/>
    <col min="3589" max="3589" width="13.85546875" style="53" customWidth="1"/>
    <col min="3590" max="3842" width="9.140625" style="53"/>
    <col min="3843" max="3843" width="50.5703125" style="53" customWidth="1"/>
    <col min="3844" max="3844" width="9.140625" style="53"/>
    <col min="3845" max="3845" width="13.85546875" style="53" customWidth="1"/>
    <col min="3846" max="4098" width="9.140625" style="53"/>
    <col min="4099" max="4099" width="50.5703125" style="53" customWidth="1"/>
    <col min="4100" max="4100" width="9.140625" style="53"/>
    <col min="4101" max="4101" width="13.85546875" style="53" customWidth="1"/>
    <col min="4102" max="4354" width="9.140625" style="53"/>
    <col min="4355" max="4355" width="50.5703125" style="53" customWidth="1"/>
    <col min="4356" max="4356" width="9.140625" style="53"/>
    <col min="4357" max="4357" width="13.85546875" style="53" customWidth="1"/>
    <col min="4358" max="4610" width="9.140625" style="53"/>
    <col min="4611" max="4611" width="50.5703125" style="53" customWidth="1"/>
    <col min="4612" max="4612" width="9.140625" style="53"/>
    <col min="4613" max="4613" width="13.85546875" style="53" customWidth="1"/>
    <col min="4614" max="4866" width="9.140625" style="53"/>
    <col min="4867" max="4867" width="50.5703125" style="53" customWidth="1"/>
    <col min="4868" max="4868" width="9.140625" style="53"/>
    <col min="4869" max="4869" width="13.85546875" style="53" customWidth="1"/>
    <col min="4870" max="5122" width="9.140625" style="53"/>
    <col min="5123" max="5123" width="50.5703125" style="53" customWidth="1"/>
    <col min="5124" max="5124" width="9.140625" style="53"/>
    <col min="5125" max="5125" width="13.85546875" style="53" customWidth="1"/>
    <col min="5126" max="5378" width="9.140625" style="53"/>
    <col min="5379" max="5379" width="50.5703125" style="53" customWidth="1"/>
    <col min="5380" max="5380" width="9.140625" style="53"/>
    <col min="5381" max="5381" width="13.85546875" style="53" customWidth="1"/>
    <col min="5382" max="5634" width="9.140625" style="53"/>
    <col min="5635" max="5635" width="50.5703125" style="53" customWidth="1"/>
    <col min="5636" max="5636" width="9.140625" style="53"/>
    <col min="5637" max="5637" width="13.85546875" style="53" customWidth="1"/>
    <col min="5638" max="5890" width="9.140625" style="53"/>
    <col min="5891" max="5891" width="50.5703125" style="53" customWidth="1"/>
    <col min="5892" max="5892" width="9.140625" style="53"/>
    <col min="5893" max="5893" width="13.85546875" style="53" customWidth="1"/>
    <col min="5894" max="6146" width="9.140625" style="53"/>
    <col min="6147" max="6147" width="50.5703125" style="53" customWidth="1"/>
    <col min="6148" max="6148" width="9.140625" style="53"/>
    <col min="6149" max="6149" width="13.85546875" style="53" customWidth="1"/>
    <col min="6150" max="6402" width="9.140625" style="53"/>
    <col min="6403" max="6403" width="50.5703125" style="53" customWidth="1"/>
    <col min="6404" max="6404" width="9.140625" style="53"/>
    <col min="6405" max="6405" width="13.85546875" style="53" customWidth="1"/>
    <col min="6406" max="6658" width="9.140625" style="53"/>
    <col min="6659" max="6659" width="50.5703125" style="53" customWidth="1"/>
    <col min="6660" max="6660" width="9.140625" style="53"/>
    <col min="6661" max="6661" width="13.85546875" style="53" customWidth="1"/>
    <col min="6662" max="6914" width="9.140625" style="53"/>
    <col min="6915" max="6915" width="50.5703125" style="53" customWidth="1"/>
    <col min="6916" max="6916" width="9.140625" style="53"/>
    <col min="6917" max="6917" width="13.85546875" style="53" customWidth="1"/>
    <col min="6918" max="7170" width="9.140625" style="53"/>
    <col min="7171" max="7171" width="50.5703125" style="53" customWidth="1"/>
    <col min="7172" max="7172" width="9.140625" style="53"/>
    <col min="7173" max="7173" width="13.85546875" style="53" customWidth="1"/>
    <col min="7174" max="7426" width="9.140625" style="53"/>
    <col min="7427" max="7427" width="50.5703125" style="53" customWidth="1"/>
    <col min="7428" max="7428" width="9.140625" style="53"/>
    <col min="7429" max="7429" width="13.85546875" style="53" customWidth="1"/>
    <col min="7430" max="7682" width="9.140625" style="53"/>
    <col min="7683" max="7683" width="50.5703125" style="53" customWidth="1"/>
    <col min="7684" max="7684" width="9.140625" style="53"/>
    <col min="7685" max="7685" width="13.85546875" style="53" customWidth="1"/>
    <col min="7686" max="7938" width="9.140625" style="53"/>
    <col min="7939" max="7939" width="50.5703125" style="53" customWidth="1"/>
    <col min="7940" max="7940" width="9.140625" style="53"/>
    <col min="7941" max="7941" width="13.85546875" style="53" customWidth="1"/>
    <col min="7942" max="8194" width="9.140625" style="53"/>
    <col min="8195" max="8195" width="50.5703125" style="53" customWidth="1"/>
    <col min="8196" max="8196" width="9.140625" style="53"/>
    <col min="8197" max="8197" width="13.85546875" style="53" customWidth="1"/>
    <col min="8198" max="8450" width="9.140625" style="53"/>
    <col min="8451" max="8451" width="50.5703125" style="53" customWidth="1"/>
    <col min="8452" max="8452" width="9.140625" style="53"/>
    <col min="8453" max="8453" width="13.85546875" style="53" customWidth="1"/>
    <col min="8454" max="8706" width="9.140625" style="53"/>
    <col min="8707" max="8707" width="50.5703125" style="53" customWidth="1"/>
    <col min="8708" max="8708" width="9.140625" style="53"/>
    <col min="8709" max="8709" width="13.85546875" style="53" customWidth="1"/>
    <col min="8710" max="8962" width="9.140625" style="53"/>
    <col min="8963" max="8963" width="50.5703125" style="53" customWidth="1"/>
    <col min="8964" max="8964" width="9.140625" style="53"/>
    <col min="8965" max="8965" width="13.85546875" style="53" customWidth="1"/>
    <col min="8966" max="9218" width="9.140625" style="53"/>
    <col min="9219" max="9219" width="50.5703125" style="53" customWidth="1"/>
    <col min="9220" max="9220" width="9.140625" style="53"/>
    <col min="9221" max="9221" width="13.85546875" style="53" customWidth="1"/>
    <col min="9222" max="9474" width="9.140625" style="53"/>
    <col min="9475" max="9475" width="50.5703125" style="53" customWidth="1"/>
    <col min="9476" max="9476" width="9.140625" style="53"/>
    <col min="9477" max="9477" width="13.85546875" style="53" customWidth="1"/>
    <col min="9478" max="9730" width="9.140625" style="53"/>
    <col min="9731" max="9731" width="50.5703125" style="53" customWidth="1"/>
    <col min="9732" max="9732" width="9.140625" style="53"/>
    <col min="9733" max="9733" width="13.85546875" style="53" customWidth="1"/>
    <col min="9734" max="9986" width="9.140625" style="53"/>
    <col min="9987" max="9987" width="50.5703125" style="53" customWidth="1"/>
    <col min="9988" max="9988" width="9.140625" style="53"/>
    <col min="9989" max="9989" width="13.85546875" style="53" customWidth="1"/>
    <col min="9990" max="10242" width="9.140625" style="53"/>
    <col min="10243" max="10243" width="50.5703125" style="53" customWidth="1"/>
    <col min="10244" max="10244" width="9.140625" style="53"/>
    <col min="10245" max="10245" width="13.85546875" style="53" customWidth="1"/>
    <col min="10246" max="10498" width="9.140625" style="53"/>
    <col min="10499" max="10499" width="50.5703125" style="53" customWidth="1"/>
    <col min="10500" max="10500" width="9.140625" style="53"/>
    <col min="10501" max="10501" width="13.85546875" style="53" customWidth="1"/>
    <col min="10502" max="10754" width="9.140625" style="53"/>
    <col min="10755" max="10755" width="50.5703125" style="53" customWidth="1"/>
    <col min="10756" max="10756" width="9.140625" style="53"/>
    <col min="10757" max="10757" width="13.85546875" style="53" customWidth="1"/>
    <col min="10758" max="11010" width="9.140625" style="53"/>
    <col min="11011" max="11011" width="50.5703125" style="53" customWidth="1"/>
    <col min="11012" max="11012" width="9.140625" style="53"/>
    <col min="11013" max="11013" width="13.85546875" style="53" customWidth="1"/>
    <col min="11014" max="11266" width="9.140625" style="53"/>
    <col min="11267" max="11267" width="50.5703125" style="53" customWidth="1"/>
    <col min="11268" max="11268" width="9.140625" style="53"/>
    <col min="11269" max="11269" width="13.85546875" style="53" customWidth="1"/>
    <col min="11270" max="11522" width="9.140625" style="53"/>
    <col min="11523" max="11523" width="50.5703125" style="53" customWidth="1"/>
    <col min="11524" max="11524" width="9.140625" style="53"/>
    <col min="11525" max="11525" width="13.85546875" style="53" customWidth="1"/>
    <col min="11526" max="11778" width="9.140625" style="53"/>
    <col min="11779" max="11779" width="50.5703125" style="53" customWidth="1"/>
    <col min="11780" max="11780" width="9.140625" style="53"/>
    <col min="11781" max="11781" width="13.85546875" style="53" customWidth="1"/>
    <col min="11782" max="12034" width="9.140625" style="53"/>
    <col min="12035" max="12035" width="50.5703125" style="53" customWidth="1"/>
    <col min="12036" max="12036" width="9.140625" style="53"/>
    <col min="12037" max="12037" width="13.85546875" style="53" customWidth="1"/>
    <col min="12038" max="12290" width="9.140625" style="53"/>
    <col min="12291" max="12291" width="50.5703125" style="53" customWidth="1"/>
    <col min="12292" max="12292" width="9.140625" style="53"/>
    <col min="12293" max="12293" width="13.85546875" style="53" customWidth="1"/>
    <col min="12294" max="12546" width="9.140625" style="53"/>
    <col min="12547" max="12547" width="50.5703125" style="53" customWidth="1"/>
    <col min="12548" max="12548" width="9.140625" style="53"/>
    <col min="12549" max="12549" width="13.85546875" style="53" customWidth="1"/>
    <col min="12550" max="12802" width="9.140625" style="53"/>
    <col min="12803" max="12803" width="50.5703125" style="53" customWidth="1"/>
    <col min="12804" max="12804" width="9.140625" style="53"/>
    <col min="12805" max="12805" width="13.85546875" style="53" customWidth="1"/>
    <col min="12806" max="13058" width="9.140625" style="53"/>
    <col min="13059" max="13059" width="50.5703125" style="53" customWidth="1"/>
    <col min="13060" max="13060" width="9.140625" style="53"/>
    <col min="13061" max="13061" width="13.85546875" style="53" customWidth="1"/>
    <col min="13062" max="13314" width="9.140625" style="53"/>
    <col min="13315" max="13315" width="50.5703125" style="53" customWidth="1"/>
    <col min="13316" max="13316" width="9.140625" style="53"/>
    <col min="13317" max="13317" width="13.85546875" style="53" customWidth="1"/>
    <col min="13318" max="13570" width="9.140625" style="53"/>
    <col min="13571" max="13571" width="50.5703125" style="53" customWidth="1"/>
    <col min="13572" max="13572" width="9.140625" style="53"/>
    <col min="13573" max="13573" width="13.85546875" style="53" customWidth="1"/>
    <col min="13574" max="13826" width="9.140625" style="53"/>
    <col min="13827" max="13827" width="50.5703125" style="53" customWidth="1"/>
    <col min="13828" max="13828" width="9.140625" style="53"/>
    <col min="13829" max="13829" width="13.85546875" style="53" customWidth="1"/>
    <col min="13830" max="14082" width="9.140625" style="53"/>
    <col min="14083" max="14083" width="50.5703125" style="53" customWidth="1"/>
    <col min="14084" max="14084" width="9.140625" style="53"/>
    <col min="14085" max="14085" width="13.85546875" style="53" customWidth="1"/>
    <col min="14086" max="14338" width="9.140625" style="53"/>
    <col min="14339" max="14339" width="50.5703125" style="53" customWidth="1"/>
    <col min="14340" max="14340" width="9.140625" style="53"/>
    <col min="14341" max="14341" width="13.85546875" style="53" customWidth="1"/>
    <col min="14342" max="14594" width="9.140625" style="53"/>
    <col min="14595" max="14595" width="50.5703125" style="53" customWidth="1"/>
    <col min="14596" max="14596" width="9.140625" style="53"/>
    <col min="14597" max="14597" width="13.85546875" style="53" customWidth="1"/>
    <col min="14598" max="14850" width="9.140625" style="53"/>
    <col min="14851" max="14851" width="50.5703125" style="53" customWidth="1"/>
    <col min="14852" max="14852" width="9.140625" style="53"/>
    <col min="14853" max="14853" width="13.85546875" style="53" customWidth="1"/>
    <col min="14854" max="15106" width="9.140625" style="53"/>
    <col min="15107" max="15107" width="50.5703125" style="53" customWidth="1"/>
    <col min="15108" max="15108" width="9.140625" style="53"/>
    <col min="15109" max="15109" width="13.85546875" style="53" customWidth="1"/>
    <col min="15110" max="15362" width="9.140625" style="53"/>
    <col min="15363" max="15363" width="50.5703125" style="53" customWidth="1"/>
    <col min="15364" max="15364" width="9.140625" style="53"/>
    <col min="15365" max="15365" width="13.85546875" style="53" customWidth="1"/>
    <col min="15366" max="15618" width="9.140625" style="53"/>
    <col min="15619" max="15619" width="50.5703125" style="53" customWidth="1"/>
    <col min="15620" max="15620" width="9.140625" style="53"/>
    <col min="15621" max="15621" width="13.85546875" style="53" customWidth="1"/>
    <col min="15622" max="15874" width="9.140625" style="53"/>
    <col min="15875" max="15875" width="50.5703125" style="53" customWidth="1"/>
    <col min="15876" max="15876" width="9.140625" style="53"/>
    <col min="15877" max="15877" width="13.85546875" style="53" customWidth="1"/>
    <col min="15878" max="16130" width="9.140625" style="53"/>
    <col min="16131" max="16131" width="50.5703125" style="53" customWidth="1"/>
    <col min="16132" max="16132" width="9.140625" style="53"/>
    <col min="16133" max="16133" width="13.85546875" style="53" customWidth="1"/>
    <col min="16134" max="16384" width="9.140625" style="53"/>
  </cols>
  <sheetData>
    <row r="3" spans="2:5" s="30" customFormat="1" ht="18">
      <c r="B3" s="27" t="s">
        <v>133</v>
      </c>
      <c r="C3" s="28"/>
      <c r="D3" s="28"/>
      <c r="E3" s="29"/>
    </row>
    <row r="4" spans="2:5" s="30" customFormat="1" ht="15">
      <c r="B4" s="31"/>
      <c r="E4" s="32"/>
    </row>
    <row r="5" spans="2:5" s="34" customFormat="1" ht="15">
      <c r="B5" s="33" t="s">
        <v>13</v>
      </c>
      <c r="E5" s="35"/>
    </row>
    <row r="6" spans="2:5" s="34" customFormat="1" ht="15.75" customHeight="1">
      <c r="B6" s="36"/>
      <c r="C6" s="37"/>
      <c r="D6" s="37"/>
      <c r="E6" s="38"/>
    </row>
    <row r="7" spans="2:5" s="30" customFormat="1" ht="15" customHeight="1">
      <c r="B7" s="39" t="str">
        <f>+'CESTA-1'!B1</f>
        <v>I.</v>
      </c>
      <c r="C7" s="31" t="str">
        <f ca="1">+'CESTA-1'!C1</f>
        <v>CESTA-1</v>
      </c>
      <c r="D7" s="31"/>
      <c r="E7" s="40">
        <f>+'CESTA-1'!H20</f>
        <v>14500</v>
      </c>
    </row>
    <row r="8" spans="2:5" s="30" customFormat="1" ht="15" customHeight="1">
      <c r="B8" s="39"/>
      <c r="C8" s="31"/>
      <c r="D8" s="31"/>
      <c r="E8" s="40"/>
    </row>
    <row r="9" spans="2:5" s="30" customFormat="1" ht="15" customHeight="1">
      <c r="B9" s="39" t="str">
        <f>+'MOST ČEZ PERILŠČICO'!B1</f>
        <v>II.</v>
      </c>
      <c r="C9" s="61" t="str">
        <f ca="1">+'MOST ČEZ PERILŠČICO'!C1</f>
        <v>MOST ČEZ PERILŠČICO</v>
      </c>
      <c r="D9" s="31"/>
      <c r="E9" s="40">
        <f>+'MOST ČEZ PERILŠČICO'!H18</f>
        <v>0</v>
      </c>
    </row>
    <row r="10" spans="2:5" s="30" customFormat="1" ht="15" customHeight="1">
      <c r="B10" s="39"/>
      <c r="C10" s="31"/>
      <c r="D10" s="31"/>
      <c r="E10" s="40"/>
    </row>
    <row r="11" spans="2:5" s="30" customFormat="1" ht="15" customHeight="1">
      <c r="B11" s="39" t="str">
        <f>+'SKATLASTI PREPUST'!B1</f>
        <v>III.</v>
      </c>
      <c r="C11" s="31" t="str">
        <f ca="1">+'SKATLASTI PREPUST'!C1</f>
        <v>SKATLASTI PREPUST</v>
      </c>
      <c r="D11" s="31"/>
      <c r="E11" s="40">
        <f>+'SKATLASTI PREPUST'!H16</f>
        <v>0</v>
      </c>
    </row>
    <row r="12" spans="2:5" s="30" customFormat="1" ht="15" customHeight="1">
      <c r="B12" s="39"/>
      <c r="C12" s="76"/>
      <c r="D12" s="31"/>
      <c r="E12" s="40"/>
    </row>
    <row r="13" spans="2:5" s="30" customFormat="1" ht="15" customHeight="1">
      <c r="B13" s="39" t="str">
        <f>+'HODNIK ZA PEŠCE'!B1</f>
        <v>IV.</v>
      </c>
      <c r="C13" s="76" t="str">
        <f ca="1">+'HODNIK ZA PEŠCE'!C1</f>
        <v>HODNIK ZA PEŠCE</v>
      </c>
      <c r="D13" s="31"/>
      <c r="E13" s="40">
        <f>+'HODNIK ZA PEŠCE'!H16</f>
        <v>0</v>
      </c>
    </row>
    <row r="14" spans="2:5" s="30" customFormat="1" ht="15" customHeight="1">
      <c r="B14" s="39"/>
      <c r="C14" s="31"/>
      <c r="D14" s="31"/>
      <c r="E14" s="40"/>
    </row>
    <row r="15" spans="2:5" s="30" customFormat="1" ht="15" customHeight="1">
      <c r="B15" s="39" t="str">
        <f>+'AP-1'!B1</f>
        <v>V.</v>
      </c>
      <c r="C15" s="31" t="str">
        <f ca="1">+'AP-1'!C1</f>
        <v>AP-1</v>
      </c>
      <c r="D15" s="31"/>
      <c r="E15" s="40">
        <f>+'AP-1'!H20</f>
        <v>0</v>
      </c>
    </row>
    <row r="16" spans="2:5" s="30" customFormat="1" ht="15" customHeight="1">
      <c r="B16" s="39"/>
      <c r="C16" s="31"/>
      <c r="D16" s="31"/>
      <c r="E16" s="40"/>
    </row>
    <row r="17" spans="2:5" s="30" customFormat="1" ht="15" customHeight="1">
      <c r="B17" s="39" t="str">
        <f>+'AP-2'!B1</f>
        <v>VI.</v>
      </c>
      <c r="C17" s="31" t="str">
        <f ca="1">+'AP-2'!C1</f>
        <v>AP-2</v>
      </c>
      <c r="D17" s="31"/>
      <c r="E17" s="40">
        <f>+'AP-2'!H20</f>
        <v>0</v>
      </c>
    </row>
    <row r="18" spans="2:5" s="30" customFormat="1" ht="15" customHeight="1">
      <c r="B18" s="39"/>
      <c r="C18" s="31"/>
      <c r="D18" s="31"/>
      <c r="E18" s="40"/>
    </row>
    <row r="19" spans="2:5" s="30" customFormat="1" ht="15" customHeight="1">
      <c r="B19" s="39" t="str">
        <f>+'STRUGA PERILŠČICA'!B1</f>
        <v>VII.</v>
      </c>
      <c r="C19" s="31" t="str">
        <f ca="1">+'STRUGA PERILŠČICA'!C1</f>
        <v>STRUGA PERILŠČICA</v>
      </c>
      <c r="D19" s="31"/>
      <c r="E19" s="40">
        <f>+'STRUGA PERILŠČICA'!H14</f>
        <v>0</v>
      </c>
    </row>
    <row r="20" spans="2:5" s="30" customFormat="1" ht="15" customHeight="1">
      <c r="B20" s="39"/>
      <c r="C20" s="31"/>
      <c r="D20" s="31"/>
      <c r="E20" s="40"/>
    </row>
    <row r="21" spans="2:5" s="30" customFormat="1" ht="15" customHeight="1">
      <c r="B21" s="39" t="str">
        <f>+STRUGA!B1</f>
        <v>VIII.</v>
      </c>
      <c r="C21" s="31" t="str">
        <f ca="1">+STRUGA!C1</f>
        <v>STRUGA</v>
      </c>
      <c r="D21" s="31"/>
      <c r="E21" s="40">
        <f>+STRUGA!H14</f>
        <v>0</v>
      </c>
    </row>
    <row r="22" spans="2:5" s="30" customFormat="1" ht="15" customHeight="1">
      <c r="B22" s="39"/>
      <c r="C22" s="31"/>
      <c r="D22" s="31"/>
      <c r="E22" s="40"/>
    </row>
    <row r="23" spans="2:5" s="30" customFormat="1" ht="15" customHeight="1">
      <c r="B23" s="39" t="str">
        <f>+RAZSVETLJAVA!B1</f>
        <v>IX.</v>
      </c>
      <c r="C23" s="31" t="str">
        <f ca="1">+RAZSVETLJAVA!C1</f>
        <v>RAZSVETLJAVA</v>
      </c>
      <c r="D23" s="31"/>
      <c r="E23" s="40">
        <f>+RAZSVETLJAVA!H18</f>
        <v>0</v>
      </c>
    </row>
    <row r="24" spans="2:5" s="30" customFormat="1" ht="15" customHeight="1">
      <c r="B24" s="39"/>
      <c r="C24" s="31"/>
      <c r="D24" s="31"/>
      <c r="E24" s="40"/>
    </row>
    <row r="25" spans="2:5" s="30" customFormat="1" ht="15" customHeight="1">
      <c r="B25" s="39" t="str">
        <f>+'ELEKTRO KANALIZACIJA'!B1</f>
        <v>X</v>
      </c>
      <c r="C25" s="31" t="str">
        <f ca="1">+'ELEKTRO KANALIZACIJA'!C1</f>
        <v>ELEKTRO KANALIZACIJA</v>
      </c>
      <c r="D25" s="31"/>
      <c r="E25" s="40">
        <f>+'ELEKTRO KANALIZACIJA'!H18</f>
        <v>0</v>
      </c>
    </row>
    <row r="26" spans="2:5" s="30" customFormat="1" ht="15" customHeight="1">
      <c r="B26" s="39"/>
      <c r="C26" s="31"/>
      <c r="D26" s="31"/>
      <c r="E26" s="40"/>
    </row>
    <row r="27" spans="2:5" s="30" customFormat="1" ht="15" customHeight="1">
      <c r="B27" s="39" t="str">
        <f>+VODOVOD!B1</f>
        <v>XI.</v>
      </c>
      <c r="C27" s="31" t="str">
        <f ca="1">+VODOVOD!C1</f>
        <v>VODOVOD</v>
      </c>
      <c r="D27" s="31"/>
      <c r="E27" s="40">
        <f>+VODOVOD!H12</f>
        <v>0</v>
      </c>
    </row>
    <row r="28" spans="2:5" s="30" customFormat="1" ht="15" customHeight="1">
      <c r="B28" s="41"/>
      <c r="C28" s="42"/>
      <c r="D28" s="42"/>
      <c r="E28" s="43"/>
    </row>
    <row r="29" spans="2:5" s="31" customFormat="1" ht="15" customHeight="1" thickBot="1">
      <c r="B29" s="44"/>
      <c r="C29" s="45" t="s">
        <v>10</v>
      </c>
      <c r="D29" s="45"/>
      <c r="E29" s="46">
        <f>SUM(E7:E27)</f>
        <v>14500</v>
      </c>
    </row>
    <row r="30" spans="2:5" s="30" customFormat="1" ht="15" customHeight="1" thickTop="1">
      <c r="B30" s="66"/>
      <c r="C30" s="66"/>
      <c r="D30" s="66"/>
      <c r="E30" s="67"/>
    </row>
    <row r="31" spans="2:5" s="30" customFormat="1" ht="15" customHeight="1">
      <c r="B31" s="68"/>
      <c r="C31" s="69"/>
      <c r="D31" s="70"/>
      <c r="E31" s="71"/>
    </row>
    <row r="32" spans="2:5" s="30" customFormat="1" ht="15" customHeight="1">
      <c r="B32" s="69"/>
      <c r="C32" s="69"/>
      <c r="D32" s="69"/>
      <c r="E32" s="72"/>
    </row>
    <row r="33" spans="2:5" s="31" customFormat="1" ht="15" customHeight="1">
      <c r="B33" s="73"/>
      <c r="C33" s="73"/>
      <c r="D33" s="73"/>
      <c r="E33" s="72"/>
    </row>
    <row r="34" spans="2:5">
      <c r="B34" s="74"/>
      <c r="C34" s="74"/>
      <c r="D34" s="74"/>
      <c r="E34" s="75"/>
    </row>
    <row r="35" spans="2:5" s="30" customFormat="1" ht="15" customHeight="1">
      <c r="B35" s="69"/>
      <c r="C35" s="69"/>
      <c r="D35" s="70"/>
      <c r="E35" s="71"/>
    </row>
    <row r="36" spans="2:5" s="30" customFormat="1" ht="15" customHeight="1">
      <c r="B36" s="69"/>
      <c r="C36" s="69"/>
      <c r="D36" s="69"/>
      <c r="E36" s="72"/>
    </row>
    <row r="37" spans="2:5" s="31" customFormat="1" ht="15" customHeight="1">
      <c r="B37" s="73"/>
      <c r="C37" s="73"/>
      <c r="D37" s="73"/>
      <c r="E37" s="72"/>
    </row>
    <row r="38" spans="2:5">
      <c r="B38" s="74"/>
      <c r="C38" s="74"/>
      <c r="D38" s="74"/>
      <c r="E38" s="75"/>
    </row>
    <row r="44" spans="2:5" ht="15">
      <c r="C44" s="56"/>
    </row>
    <row r="45" spans="2:5">
      <c r="C45" s="55"/>
    </row>
  </sheetData>
  <sheetProtection algorithmName="SHA-512" hashValue="BN2UNVCryuZKRzMo1hxAcTGky0C82B0eyhZZ7goa/UbiFTzwaCDDKHokZ7u54+f6i2YnxXT8muwpsPNlr0IZRQ==" saltValue="aujF5VqXFzit3QPC5S1ysg==" spinCount="100000" sheet="1" objects="1" scenarios="1"/>
  <pageMargins left="0.70866141732283472" right="0.70866141732283472" top="0.74803149606299213" bottom="0.74803149606299213" header="0.31496062992125984" footer="0.31496062992125984"/>
  <pageSetup paperSize="9" scale="68" orientation="portrait" r:id="rId1"/>
  <headerFooter>
    <oddHeader>&amp;C&amp;"-,Ležeče"Rekonstrukcija ceste R1-212/1119 Bloška Polica - Sodražica
od km 13,540 do km 15,352 skozi Žimarice&amp;R&amp;"-,Ležeče"RAZPIS 2020</oddHeader>
    <oddFooter>Stran &amp;P od &amp;N</oddFooter>
  </headerFooter>
  <colBreaks count="2" manualBreakCount="2">
    <brk id="5" max="12" man="1"/>
    <brk id="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339C"/>
  </sheetPr>
  <dimension ref="B1:K258"/>
  <sheetViews>
    <sheetView view="pageBreakPreview" zoomScaleNormal="100" zoomScaleSheetLayoutView="100" workbookViewId="0">
      <selection activeCell="C232" sqref="C232:F232"/>
    </sheetView>
  </sheetViews>
  <sheetFormatPr defaultColWidth="9.140625" defaultRowHeight="15.75"/>
  <cols>
    <col min="1" max="1" width="9.140625" style="90"/>
    <col min="2" max="3" width="10.7109375" style="92" customWidth="1"/>
    <col min="4" max="4" width="47.7109375" style="86" customWidth="1"/>
    <col min="5" max="5" width="14.7109375" style="87" customWidth="1"/>
    <col min="6" max="6" width="12.7109375" style="87" customWidth="1"/>
    <col min="7" max="7" width="15.7109375" style="18" customWidth="1"/>
    <col min="8" max="8" width="15.7109375" style="88" customWidth="1"/>
    <col min="9" max="9" width="11.5703125" style="89" bestFit="1" customWidth="1"/>
    <col min="10" max="10" width="10.140625" style="90" bestFit="1" customWidth="1"/>
    <col min="11" max="16384" width="9.140625" style="90"/>
  </cols>
  <sheetData>
    <row r="1" spans="2:10">
      <c r="B1" s="84" t="s">
        <v>46</v>
      </c>
      <c r="C1" s="85" t="str">
        <f ca="1">MID(CELL("filename",A1),FIND("]",CELL("filename",A1))+1,255)</f>
        <v>CESTA-1</v>
      </c>
    </row>
    <row r="3" spans="2:10">
      <c r="B3" s="91" t="s">
        <v>14</v>
      </c>
    </row>
    <row r="4" spans="2:10">
      <c r="B4" s="93" t="str">
        <f ca="1">"REKAPITULACIJA "&amp;C1</f>
        <v>REKAPITULACIJA CESTA-1</v>
      </c>
      <c r="C4" s="94"/>
      <c r="D4" s="94"/>
      <c r="E4" s="95"/>
      <c r="F4" s="95"/>
      <c r="G4" s="19"/>
      <c r="H4" s="57"/>
      <c r="I4" s="96"/>
    </row>
    <row r="5" spans="2:10">
      <c r="B5" s="97"/>
      <c r="C5" s="98"/>
      <c r="D5" s="99"/>
      <c r="H5" s="100"/>
      <c r="I5" s="101"/>
      <c r="J5" s="102"/>
    </row>
    <row r="6" spans="2:10">
      <c r="B6" s="103" t="s">
        <v>47</v>
      </c>
      <c r="D6" s="104" t="str">
        <f>VLOOKUP(B6,$B$22:$H$10016,2,FALSE)</f>
        <v>PREDDELA</v>
      </c>
      <c r="E6" s="105"/>
      <c r="F6" s="88"/>
      <c r="H6" s="106">
        <f>VLOOKUP($D6&amp;" SKUPAJ:",$G$22:H$10016,2,FALSE)</f>
        <v>14500</v>
      </c>
      <c r="I6" s="107"/>
      <c r="J6" s="108"/>
    </row>
    <row r="7" spans="2:10">
      <c r="B7" s="103"/>
      <c r="D7" s="104"/>
      <c r="E7" s="105"/>
      <c r="F7" s="88"/>
      <c r="H7" s="106"/>
      <c r="I7" s="109"/>
      <c r="J7" s="110"/>
    </row>
    <row r="8" spans="2:10">
      <c r="B8" s="103" t="s">
        <v>48</v>
      </c>
      <c r="D8" s="104" t="str">
        <f>VLOOKUP(B8,$B$22:$H$10016,2,FALSE)</f>
        <v>ZEMELJSKA DELA IN TEMELJENJE</v>
      </c>
      <c r="E8" s="105"/>
      <c r="F8" s="88"/>
      <c r="H8" s="106">
        <f>VLOOKUP($D8&amp;" SKUPAJ:",$G$22:H$10016,2,FALSE)</f>
        <v>0</v>
      </c>
      <c r="I8" s="111"/>
      <c r="J8" s="112"/>
    </row>
    <row r="9" spans="2:10">
      <c r="B9" s="103"/>
      <c r="D9" s="104"/>
      <c r="E9" s="105"/>
      <c r="F9" s="88"/>
      <c r="H9" s="106"/>
      <c r="I9" s="96"/>
    </row>
    <row r="10" spans="2:10">
      <c r="B10" s="103" t="s">
        <v>45</v>
      </c>
      <c r="D10" s="104" t="str">
        <f>VLOOKUP(B10,$B$22:$H$10016,2,FALSE)</f>
        <v>VOZIŠČE KONSTRUKCIJE</v>
      </c>
      <c r="E10" s="105"/>
      <c r="F10" s="88"/>
      <c r="H10" s="106">
        <f>VLOOKUP($D10&amp;" SKUPAJ:",$G$22:H$10016,2,FALSE)</f>
        <v>0</v>
      </c>
    </row>
    <row r="11" spans="2:10">
      <c r="B11" s="103"/>
      <c r="D11" s="104"/>
      <c r="E11" s="105"/>
      <c r="F11" s="88"/>
      <c r="H11" s="106"/>
    </row>
    <row r="12" spans="2:10">
      <c r="B12" s="103" t="s">
        <v>49</v>
      </c>
      <c r="D12" s="104" t="str">
        <f>VLOOKUP(B12,$B$22:$H$10016,2,FALSE)</f>
        <v>ODVODNJAVANJE</v>
      </c>
      <c r="E12" s="105"/>
      <c r="F12" s="88"/>
      <c r="H12" s="106">
        <f>VLOOKUP($D12&amp;" SKUPAJ:",$G$22:H$10016,2,FALSE)</f>
        <v>0</v>
      </c>
    </row>
    <row r="13" spans="2:10">
      <c r="B13" s="103"/>
      <c r="D13" s="104"/>
      <c r="E13" s="105"/>
      <c r="F13" s="88"/>
      <c r="H13" s="106"/>
    </row>
    <row r="14" spans="2:10">
      <c r="B14" s="103" t="s">
        <v>53</v>
      </c>
      <c r="D14" s="104" t="str">
        <f>VLOOKUP(B14,$B$22:$H$10016,2,FALSE)</f>
        <v>GRADBENA IN OBRTNIŠKA DELA</v>
      </c>
      <c r="E14" s="105"/>
      <c r="F14" s="88"/>
      <c r="H14" s="106">
        <f>VLOOKUP($D14&amp;" SKUPAJ:",$G$22:H$10016,2,FALSE)</f>
        <v>0</v>
      </c>
      <c r="I14" s="111"/>
      <c r="J14" s="112"/>
    </row>
    <row r="15" spans="2:10">
      <c r="B15" s="103"/>
      <c r="D15" s="104"/>
      <c r="E15" s="105"/>
      <c r="F15" s="88"/>
      <c r="H15" s="106"/>
      <c r="I15" s="96"/>
    </row>
    <row r="16" spans="2:10">
      <c r="B16" s="103" t="s">
        <v>68</v>
      </c>
      <c r="D16" s="104" t="str">
        <f>VLOOKUP(B16,$B$22:$H$10016,2,FALSE)</f>
        <v>OPREMA CEST</v>
      </c>
      <c r="E16" s="105"/>
      <c r="F16" s="88"/>
      <c r="H16" s="106">
        <f>VLOOKUP($D16&amp;" SKUPAJ:",$G$22:H$10016,2,FALSE)</f>
        <v>0</v>
      </c>
    </row>
    <row r="17" spans="2:11">
      <c r="B17" s="103"/>
      <c r="D17" s="104"/>
      <c r="E17" s="105"/>
      <c r="F17" s="88"/>
      <c r="H17" s="106"/>
    </row>
    <row r="18" spans="2:11">
      <c r="B18" s="103" t="s">
        <v>69</v>
      </c>
      <c r="D18" s="104" t="str">
        <f>VLOOKUP(B18,$B$22:$H$10016,2,FALSE)</f>
        <v>TUJE STORITVE</v>
      </c>
      <c r="E18" s="105"/>
      <c r="F18" s="88"/>
      <c r="H18" s="106">
        <f>VLOOKUP($D18&amp;" SKUPAJ:",$G$22:H$10016,2,FALSE)</f>
        <v>0</v>
      </c>
      <c r="I18" s="111"/>
      <c r="J18" s="112"/>
    </row>
    <row r="19" spans="2:11" s="89" customFormat="1" ht="16.5" thickBot="1">
      <c r="B19" s="113"/>
      <c r="C19" s="114"/>
      <c r="D19" s="115"/>
      <c r="E19" s="116"/>
      <c r="F19" s="117"/>
      <c r="G19" s="20"/>
      <c r="H19" s="118"/>
    </row>
    <row r="20" spans="2:11" s="89" customFormat="1" ht="16.5" thickTop="1">
      <c r="B20" s="119"/>
      <c r="C20" s="120"/>
      <c r="D20" s="121"/>
      <c r="E20" s="122"/>
      <c r="F20" s="123"/>
      <c r="G20" s="21" t="str">
        <f ca="1">"SKUPAJ "&amp;C1&amp;" (BREZ DDV):"</f>
        <v>SKUPAJ CESTA-1 (BREZ DDV):</v>
      </c>
      <c r="H20" s="124">
        <f>ROUND(SUM(H6:H18),2)</f>
        <v>14500</v>
      </c>
    </row>
    <row r="22" spans="2:11" s="89" customFormat="1" ht="16.5" thickBot="1">
      <c r="B22" s="125" t="s">
        <v>0</v>
      </c>
      <c r="C22" s="126" t="s">
        <v>1</v>
      </c>
      <c r="D22" s="127" t="s">
        <v>2</v>
      </c>
      <c r="E22" s="128" t="s">
        <v>3</v>
      </c>
      <c r="F22" s="128" t="s">
        <v>4</v>
      </c>
      <c r="G22" s="22" t="s">
        <v>5</v>
      </c>
      <c r="H22" s="128" t="s">
        <v>6</v>
      </c>
    </row>
    <row r="24" spans="2:11">
      <c r="B24" s="129"/>
      <c r="C24" s="129"/>
      <c r="D24" s="129"/>
      <c r="E24" s="129"/>
      <c r="F24" s="129"/>
      <c r="G24" s="78"/>
      <c r="H24" s="129"/>
    </row>
    <row r="26" spans="2:11" s="89" customFormat="1">
      <c r="B26" s="130" t="s">
        <v>47</v>
      </c>
      <c r="C26" s="182" t="s">
        <v>97</v>
      </c>
      <c r="D26" s="182"/>
      <c r="E26" s="131"/>
      <c r="F26" s="132"/>
      <c r="G26" s="23"/>
      <c r="H26" s="133"/>
    </row>
    <row r="27" spans="2:11" s="89" customFormat="1">
      <c r="B27" s="134" t="s">
        <v>65</v>
      </c>
      <c r="C27" s="183" t="s">
        <v>123</v>
      </c>
      <c r="D27" s="183"/>
      <c r="E27" s="183"/>
      <c r="F27" s="183"/>
      <c r="G27" s="24"/>
      <c r="H27" s="135"/>
    </row>
    <row r="28" spans="2:11" s="89" customFormat="1" ht="31.5">
      <c r="B28" s="136">
        <f>+COUNT($B$27:B27)+1</f>
        <v>1</v>
      </c>
      <c r="C28" s="58" t="s">
        <v>134</v>
      </c>
      <c r="D28" s="59" t="s">
        <v>679</v>
      </c>
      <c r="E28" s="57" t="s">
        <v>135</v>
      </c>
      <c r="F28" s="57">
        <v>1.1000000000000001</v>
      </c>
      <c r="G28" s="26"/>
      <c r="H28" s="135">
        <f>+$F28*G28</f>
        <v>0</v>
      </c>
      <c r="K28" s="87"/>
    </row>
    <row r="29" spans="2:11" s="89" customFormat="1" ht="31.5">
      <c r="B29" s="136">
        <f>+COUNT($B$27:B28)+1</f>
        <v>2</v>
      </c>
      <c r="C29" s="58" t="s">
        <v>136</v>
      </c>
      <c r="D29" s="59" t="s">
        <v>681</v>
      </c>
      <c r="E29" s="57" t="s">
        <v>66</v>
      </c>
      <c r="F29" s="57">
        <v>1.1000000000000001</v>
      </c>
      <c r="G29" s="26"/>
      <c r="H29" s="135">
        <f t="shared" ref="H29:H32" si="0">+$F29*G29</f>
        <v>0</v>
      </c>
      <c r="K29" s="87"/>
    </row>
    <row r="30" spans="2:11" s="89" customFormat="1" ht="31.5">
      <c r="B30" s="136">
        <f>+COUNT($B$27:B29)+1</f>
        <v>3</v>
      </c>
      <c r="C30" s="137" t="s">
        <v>137</v>
      </c>
      <c r="D30" s="138" t="s">
        <v>101</v>
      </c>
      <c r="E30" s="139" t="s">
        <v>23</v>
      </c>
      <c r="F30" s="139">
        <v>54</v>
      </c>
      <c r="G30" s="65"/>
      <c r="H30" s="135">
        <f t="shared" si="0"/>
        <v>0</v>
      </c>
      <c r="K30" s="87"/>
    </row>
    <row r="31" spans="2:11" s="89" customFormat="1">
      <c r="B31" s="136">
        <f>+COUNT($B$27:B30)+1</f>
        <v>4</v>
      </c>
      <c r="C31" s="58" t="s">
        <v>138</v>
      </c>
      <c r="D31" s="59" t="s">
        <v>680</v>
      </c>
      <c r="E31" s="57" t="s">
        <v>23</v>
      </c>
      <c r="F31" s="57">
        <v>550</v>
      </c>
      <c r="G31" s="26"/>
      <c r="H31" s="135">
        <f t="shared" si="0"/>
        <v>0</v>
      </c>
      <c r="K31" s="87"/>
    </row>
    <row r="32" spans="2:11" s="89" customFormat="1" ht="31.5">
      <c r="B32" s="136">
        <f>+COUNT($B$27:B31)+1</f>
        <v>5</v>
      </c>
      <c r="C32" s="58" t="s">
        <v>139</v>
      </c>
      <c r="D32" s="59" t="s">
        <v>1045</v>
      </c>
      <c r="E32" s="57" t="s">
        <v>23</v>
      </c>
      <c r="F32" s="57">
        <v>120</v>
      </c>
      <c r="G32" s="26"/>
      <c r="H32" s="135">
        <f t="shared" si="0"/>
        <v>0</v>
      </c>
      <c r="K32" s="87"/>
    </row>
    <row r="33" spans="2:11" s="89" customFormat="1">
      <c r="B33" s="134" t="s">
        <v>67</v>
      </c>
      <c r="C33" s="183" t="s">
        <v>129</v>
      </c>
      <c r="D33" s="183"/>
      <c r="E33" s="183"/>
      <c r="F33" s="183"/>
      <c r="G33" s="24"/>
      <c r="H33" s="135"/>
    </row>
    <row r="34" spans="2:11" s="89" customFormat="1" ht="34.5" customHeight="1">
      <c r="B34" s="134"/>
      <c r="C34" s="184" t="s">
        <v>682</v>
      </c>
      <c r="D34" s="184"/>
      <c r="E34" s="184"/>
      <c r="F34" s="184"/>
      <c r="G34" s="24"/>
      <c r="H34" s="135"/>
    </row>
    <row r="35" spans="2:11" s="89" customFormat="1" ht="47.25">
      <c r="B35" s="136">
        <f>+COUNT($B$27:B34)+1</f>
        <v>6</v>
      </c>
      <c r="C35" s="58" t="s">
        <v>140</v>
      </c>
      <c r="D35" s="59" t="s">
        <v>683</v>
      </c>
      <c r="E35" s="57" t="s">
        <v>23</v>
      </c>
      <c r="F35" s="57">
        <v>9</v>
      </c>
      <c r="G35" s="26"/>
      <c r="H35" s="135">
        <f t="shared" ref="H35:H38" si="1">+$F35*G35</f>
        <v>0</v>
      </c>
      <c r="K35" s="87"/>
    </row>
    <row r="36" spans="2:11" s="89" customFormat="1" ht="47.25">
      <c r="B36" s="136">
        <f>+COUNT($B$27:B35)+1</f>
        <v>7</v>
      </c>
      <c r="C36" s="140" t="s">
        <v>141</v>
      </c>
      <c r="D36" s="59" t="s">
        <v>684</v>
      </c>
      <c r="E36" s="57" t="s">
        <v>23</v>
      </c>
      <c r="F36" s="57">
        <v>3</v>
      </c>
      <c r="G36" s="26"/>
      <c r="H36" s="135">
        <f t="shared" si="1"/>
        <v>0</v>
      </c>
      <c r="K36" s="87"/>
    </row>
    <row r="37" spans="2:11" s="89" customFormat="1" ht="31.5">
      <c r="B37" s="136">
        <f>+COUNT($B$27:B36)+1</f>
        <v>8</v>
      </c>
      <c r="C37" s="58" t="s">
        <v>142</v>
      </c>
      <c r="D37" s="59" t="s">
        <v>685</v>
      </c>
      <c r="E37" s="57" t="s">
        <v>23</v>
      </c>
      <c r="F37" s="57">
        <v>42</v>
      </c>
      <c r="G37" s="26"/>
      <c r="H37" s="135">
        <f t="shared" si="1"/>
        <v>0</v>
      </c>
    </row>
    <row r="38" spans="2:11" s="89" customFormat="1" ht="31.5">
      <c r="B38" s="136">
        <f>+COUNT($B$27:B37)+1</f>
        <v>9</v>
      </c>
      <c r="C38" s="58" t="s">
        <v>143</v>
      </c>
      <c r="D38" s="59" t="s">
        <v>686</v>
      </c>
      <c r="E38" s="57" t="s">
        <v>24</v>
      </c>
      <c r="F38" s="57">
        <v>80</v>
      </c>
      <c r="G38" s="26"/>
      <c r="H38" s="135">
        <f t="shared" si="1"/>
        <v>0</v>
      </c>
    </row>
    <row r="39" spans="2:11" s="89" customFormat="1" ht="47.25">
      <c r="B39" s="136">
        <f>+COUNT($B$27:B38)+1</f>
        <v>10</v>
      </c>
      <c r="C39" s="140" t="s">
        <v>144</v>
      </c>
      <c r="D39" s="59" t="s">
        <v>1355</v>
      </c>
      <c r="E39" s="57" t="s">
        <v>24</v>
      </c>
      <c r="F39" s="57">
        <v>520</v>
      </c>
      <c r="G39" s="26"/>
      <c r="H39" s="135">
        <f t="shared" ref="H39:H53" si="2">+$F39*G39</f>
        <v>0</v>
      </c>
    </row>
    <row r="40" spans="2:11" s="89" customFormat="1" ht="47.25">
      <c r="B40" s="136">
        <f>+COUNT($B$27:B39)+1</f>
        <v>11</v>
      </c>
      <c r="C40" s="140" t="s">
        <v>142</v>
      </c>
      <c r="D40" s="59" t="s">
        <v>687</v>
      </c>
      <c r="E40" s="57" t="s">
        <v>24</v>
      </c>
      <c r="F40" s="57">
        <v>7150</v>
      </c>
      <c r="G40" s="26"/>
      <c r="H40" s="135">
        <f t="shared" si="2"/>
        <v>0</v>
      </c>
    </row>
    <row r="41" spans="2:11" s="89" customFormat="1" ht="47.25">
      <c r="B41" s="136">
        <f>+COUNT($B$27:B40)+1</f>
        <v>12</v>
      </c>
      <c r="C41" s="140" t="s">
        <v>145</v>
      </c>
      <c r="D41" s="59" t="s">
        <v>688</v>
      </c>
      <c r="E41" s="57" t="s">
        <v>54</v>
      </c>
      <c r="F41" s="57">
        <v>145</v>
      </c>
      <c r="G41" s="26"/>
      <c r="H41" s="135">
        <f t="shared" si="2"/>
        <v>0</v>
      </c>
    </row>
    <row r="42" spans="2:11" s="89" customFormat="1" ht="47.25">
      <c r="B42" s="136">
        <f>+COUNT($B$27:B41)+1</f>
        <v>13</v>
      </c>
      <c r="C42" s="140" t="s">
        <v>146</v>
      </c>
      <c r="D42" s="59" t="s">
        <v>689</v>
      </c>
      <c r="E42" s="57" t="s">
        <v>24</v>
      </c>
      <c r="F42" s="57">
        <v>60</v>
      </c>
      <c r="G42" s="26"/>
      <c r="H42" s="135">
        <f t="shared" si="2"/>
        <v>0</v>
      </c>
    </row>
    <row r="43" spans="2:11" s="89" customFormat="1" ht="47.25">
      <c r="B43" s="136">
        <f>+COUNT($B$27:B42)+1</f>
        <v>14</v>
      </c>
      <c r="C43" s="140" t="s">
        <v>147</v>
      </c>
      <c r="D43" s="59" t="s">
        <v>690</v>
      </c>
      <c r="E43" s="57" t="s">
        <v>23</v>
      </c>
      <c r="F43" s="57">
        <v>4</v>
      </c>
      <c r="G43" s="26"/>
      <c r="H43" s="135">
        <f t="shared" si="2"/>
        <v>0</v>
      </c>
    </row>
    <row r="44" spans="2:11" s="89" customFormat="1" ht="31.5">
      <c r="B44" s="136">
        <f>+COUNT($B$27:B43)+1</f>
        <v>15</v>
      </c>
      <c r="C44" s="140" t="s">
        <v>147</v>
      </c>
      <c r="D44" s="59" t="s">
        <v>691</v>
      </c>
      <c r="E44" s="57" t="s">
        <v>23</v>
      </c>
      <c r="F44" s="57">
        <v>33</v>
      </c>
      <c r="G44" s="26"/>
      <c r="H44" s="135">
        <f t="shared" si="2"/>
        <v>0</v>
      </c>
    </row>
    <row r="45" spans="2:11" s="89" customFormat="1" ht="47.25">
      <c r="B45" s="136">
        <f>+COUNT($B$27:B44)+1</f>
        <v>16</v>
      </c>
      <c r="C45" s="140" t="s">
        <v>148</v>
      </c>
      <c r="D45" s="59" t="s">
        <v>1356</v>
      </c>
      <c r="E45" s="57" t="s">
        <v>54</v>
      </c>
      <c r="F45" s="57">
        <v>160</v>
      </c>
      <c r="G45" s="26"/>
      <c r="H45" s="135">
        <f t="shared" si="2"/>
        <v>0</v>
      </c>
    </row>
    <row r="46" spans="2:11" s="89" customFormat="1" ht="47.25">
      <c r="B46" s="136">
        <f>+COUNT($B$27:B45)+1</f>
        <v>17</v>
      </c>
      <c r="C46" s="140" t="s">
        <v>149</v>
      </c>
      <c r="D46" s="59" t="s">
        <v>692</v>
      </c>
      <c r="E46" s="57" t="s">
        <v>54</v>
      </c>
      <c r="F46" s="57">
        <v>460</v>
      </c>
      <c r="G46" s="26"/>
      <c r="H46" s="135">
        <f t="shared" si="2"/>
        <v>0</v>
      </c>
    </row>
    <row r="47" spans="2:11" s="89" customFormat="1" ht="47.25">
      <c r="B47" s="136">
        <f>+COUNT($B$27:B46)+1</f>
        <v>18</v>
      </c>
      <c r="C47" s="140" t="s">
        <v>150</v>
      </c>
      <c r="D47" s="59" t="s">
        <v>693</v>
      </c>
      <c r="E47" s="57" t="s">
        <v>54</v>
      </c>
      <c r="F47" s="57">
        <v>80</v>
      </c>
      <c r="G47" s="26"/>
      <c r="H47" s="135">
        <f t="shared" si="2"/>
        <v>0</v>
      </c>
    </row>
    <row r="48" spans="2:11" s="89" customFormat="1" ht="31.5">
      <c r="B48" s="136">
        <f>+COUNT($B$27:B47)+1</f>
        <v>19</v>
      </c>
      <c r="C48" s="140" t="s">
        <v>151</v>
      </c>
      <c r="D48" s="59" t="s">
        <v>694</v>
      </c>
      <c r="E48" s="57" t="s">
        <v>54</v>
      </c>
      <c r="F48" s="57">
        <v>165</v>
      </c>
      <c r="G48" s="26"/>
      <c r="H48" s="135">
        <f t="shared" si="2"/>
        <v>0</v>
      </c>
    </row>
    <row r="49" spans="2:8" s="89" customFormat="1" ht="31.5">
      <c r="B49" s="136">
        <f>+COUNT($B$27:B48)+1</f>
        <v>20</v>
      </c>
      <c r="C49" s="140" t="s">
        <v>152</v>
      </c>
      <c r="D49" s="59" t="s">
        <v>695</v>
      </c>
      <c r="E49" s="57" t="s">
        <v>23</v>
      </c>
      <c r="F49" s="57">
        <v>8</v>
      </c>
      <c r="G49" s="26"/>
      <c r="H49" s="135">
        <f t="shared" si="2"/>
        <v>0</v>
      </c>
    </row>
    <row r="50" spans="2:8" s="89" customFormat="1" ht="31.5">
      <c r="B50" s="136">
        <f>+COUNT($B$27:B49)+1</f>
        <v>21</v>
      </c>
      <c r="C50" s="140" t="s">
        <v>153</v>
      </c>
      <c r="D50" s="59" t="s">
        <v>696</v>
      </c>
      <c r="E50" s="57" t="s">
        <v>23</v>
      </c>
      <c r="F50" s="57">
        <v>6</v>
      </c>
      <c r="G50" s="26"/>
      <c r="H50" s="135">
        <f t="shared" si="2"/>
        <v>0</v>
      </c>
    </row>
    <row r="51" spans="2:8" s="89" customFormat="1" ht="31.5">
      <c r="B51" s="136">
        <f>+COUNT($B$27:B50)+1</f>
        <v>22</v>
      </c>
      <c r="C51" s="140" t="s">
        <v>154</v>
      </c>
      <c r="D51" s="59" t="s">
        <v>697</v>
      </c>
      <c r="E51" s="57" t="s">
        <v>23</v>
      </c>
      <c r="F51" s="57">
        <v>7</v>
      </c>
      <c r="G51" s="26"/>
      <c r="H51" s="135">
        <f t="shared" si="2"/>
        <v>0</v>
      </c>
    </row>
    <row r="52" spans="2:8" s="89" customFormat="1" ht="47.25">
      <c r="B52" s="136">
        <f>+COUNT($B$27:B51)+1</f>
        <v>23</v>
      </c>
      <c r="C52" s="140" t="s">
        <v>155</v>
      </c>
      <c r="D52" s="59" t="s">
        <v>698</v>
      </c>
      <c r="E52" s="57" t="s">
        <v>23</v>
      </c>
      <c r="F52" s="57">
        <v>3</v>
      </c>
      <c r="G52" s="26"/>
      <c r="H52" s="135">
        <f t="shared" si="2"/>
        <v>0</v>
      </c>
    </row>
    <row r="53" spans="2:8" s="89" customFormat="1" ht="47.25">
      <c r="B53" s="136">
        <f>+COUNT($B$27:B52)+1</f>
        <v>24</v>
      </c>
      <c r="C53" s="140" t="s">
        <v>156</v>
      </c>
      <c r="D53" s="59" t="s">
        <v>699</v>
      </c>
      <c r="E53" s="57" t="s">
        <v>23</v>
      </c>
      <c r="F53" s="57">
        <v>2</v>
      </c>
      <c r="G53" s="26"/>
      <c r="H53" s="135">
        <f t="shared" si="2"/>
        <v>0</v>
      </c>
    </row>
    <row r="54" spans="2:8" s="89" customFormat="1" ht="78.75">
      <c r="B54" s="136">
        <f>+COUNT($B$27:B53)+1</f>
        <v>25</v>
      </c>
      <c r="C54" s="58" t="s">
        <v>157</v>
      </c>
      <c r="D54" s="59" t="s">
        <v>700</v>
      </c>
      <c r="E54" s="57" t="s">
        <v>25</v>
      </c>
      <c r="F54" s="57">
        <v>0.55000000000000004</v>
      </c>
      <c r="G54" s="26"/>
      <c r="H54" s="135">
        <f t="shared" ref="H54:H62" si="3">+$F54*G54</f>
        <v>0</v>
      </c>
    </row>
    <row r="55" spans="2:8" s="89" customFormat="1" ht="47.25">
      <c r="B55" s="136">
        <f>+COUNT($B$27:B54)+1</f>
        <v>26</v>
      </c>
      <c r="C55" s="58" t="s">
        <v>158</v>
      </c>
      <c r="D55" s="59" t="s">
        <v>701</v>
      </c>
      <c r="E55" s="57" t="s">
        <v>24</v>
      </c>
      <c r="F55" s="57">
        <v>4.5999999999999996</v>
      </c>
      <c r="G55" s="26"/>
      <c r="H55" s="135">
        <f t="shared" si="3"/>
        <v>0</v>
      </c>
    </row>
    <row r="56" spans="2:8" s="89" customFormat="1" ht="47.25">
      <c r="B56" s="136">
        <f>+COUNT($B$27:B55)+1</f>
        <v>27</v>
      </c>
      <c r="C56" s="58" t="s">
        <v>159</v>
      </c>
      <c r="D56" s="59" t="s">
        <v>702</v>
      </c>
      <c r="E56" s="57" t="s">
        <v>25</v>
      </c>
      <c r="F56" s="57">
        <v>3.4</v>
      </c>
      <c r="G56" s="26"/>
      <c r="H56" s="135">
        <f t="shared" si="3"/>
        <v>0</v>
      </c>
    </row>
    <row r="57" spans="2:8" s="89" customFormat="1" ht="47.25">
      <c r="B57" s="136">
        <f>+COUNT($B$27:B56)+1</f>
        <v>28</v>
      </c>
      <c r="C57" s="58" t="s">
        <v>160</v>
      </c>
      <c r="D57" s="59" t="s">
        <v>703</v>
      </c>
      <c r="E57" s="57" t="s">
        <v>24</v>
      </c>
      <c r="F57" s="57">
        <v>14</v>
      </c>
      <c r="G57" s="26"/>
      <c r="H57" s="135">
        <f t="shared" si="3"/>
        <v>0</v>
      </c>
    </row>
    <row r="58" spans="2:8" s="89" customFormat="1" ht="78.75">
      <c r="B58" s="136">
        <f>+COUNT($B$27:B57)+1</f>
        <v>29</v>
      </c>
      <c r="C58" s="58" t="s">
        <v>161</v>
      </c>
      <c r="D58" s="59" t="s">
        <v>704</v>
      </c>
      <c r="E58" s="57" t="s">
        <v>54</v>
      </c>
      <c r="F58" s="57">
        <v>42</v>
      </c>
      <c r="G58" s="26"/>
      <c r="H58" s="135">
        <f t="shared" si="3"/>
        <v>0</v>
      </c>
    </row>
    <row r="59" spans="2:8" s="89" customFormat="1" ht="78.75">
      <c r="B59" s="136">
        <f>+COUNT($B$27:B58)+1</f>
        <v>30</v>
      </c>
      <c r="C59" s="58" t="s">
        <v>162</v>
      </c>
      <c r="D59" s="59" t="s">
        <v>705</v>
      </c>
      <c r="E59" s="57" t="s">
        <v>54</v>
      </c>
      <c r="F59" s="57">
        <v>42</v>
      </c>
      <c r="G59" s="26"/>
      <c r="H59" s="135">
        <f t="shared" si="3"/>
        <v>0</v>
      </c>
    </row>
    <row r="60" spans="2:8" s="89" customFormat="1" ht="47.25">
      <c r="B60" s="136">
        <f>+COUNT($B$27:B59)+1</f>
        <v>31</v>
      </c>
      <c r="C60" s="58" t="s">
        <v>163</v>
      </c>
      <c r="D60" s="59" t="s">
        <v>706</v>
      </c>
      <c r="E60" s="57" t="s">
        <v>23</v>
      </c>
      <c r="F60" s="57">
        <v>10</v>
      </c>
      <c r="G60" s="26"/>
      <c r="H60" s="135">
        <f t="shared" si="3"/>
        <v>0</v>
      </c>
    </row>
    <row r="61" spans="2:8" s="89" customFormat="1">
      <c r="B61" s="134" t="s">
        <v>73</v>
      </c>
      <c r="C61" s="183" t="s">
        <v>120</v>
      </c>
      <c r="D61" s="183"/>
      <c r="E61" s="183"/>
      <c r="F61" s="183"/>
      <c r="G61" s="24"/>
      <c r="H61" s="135"/>
    </row>
    <row r="62" spans="2:8" s="89" customFormat="1" ht="78.75">
      <c r="B62" s="136">
        <f>+COUNT($B$27:B61)+1</f>
        <v>32</v>
      </c>
      <c r="C62" s="58" t="s">
        <v>164</v>
      </c>
      <c r="D62" s="59" t="s">
        <v>707</v>
      </c>
      <c r="E62" s="81" t="s">
        <v>23</v>
      </c>
      <c r="F62" s="81">
        <v>18</v>
      </c>
      <c r="G62" s="82"/>
      <c r="H62" s="135">
        <f t="shared" si="3"/>
        <v>0</v>
      </c>
    </row>
    <row r="63" spans="2:8" s="89" customFormat="1" ht="78.75">
      <c r="B63" s="136">
        <f>+COUNT($B$27:B62)+1</f>
        <v>33</v>
      </c>
      <c r="C63" s="58" t="s">
        <v>165</v>
      </c>
      <c r="D63" s="59" t="s">
        <v>708</v>
      </c>
      <c r="E63" s="81" t="s">
        <v>23</v>
      </c>
      <c r="F63" s="81">
        <v>1</v>
      </c>
      <c r="G63" s="82"/>
      <c r="H63" s="135">
        <f>+$F63*G63</f>
        <v>0</v>
      </c>
    </row>
    <row r="64" spans="2:8" s="89" customFormat="1" ht="126">
      <c r="B64" s="136">
        <f>+COUNT($B$27:B63)+1</f>
        <v>34</v>
      </c>
      <c r="C64" s="58" t="s">
        <v>166</v>
      </c>
      <c r="D64" s="59" t="s">
        <v>1361</v>
      </c>
      <c r="E64" s="57" t="s">
        <v>1363</v>
      </c>
      <c r="F64" s="57">
        <v>1</v>
      </c>
      <c r="G64" s="57">
        <v>14500</v>
      </c>
      <c r="H64" s="135">
        <f>+$F64*G64</f>
        <v>14500</v>
      </c>
    </row>
    <row r="65" spans="2:8" s="89" customFormat="1" ht="31.5">
      <c r="B65" s="136">
        <f>+COUNT($B$27:B64)+1</f>
        <v>35</v>
      </c>
      <c r="C65" s="58" t="s">
        <v>167</v>
      </c>
      <c r="D65" s="59" t="s">
        <v>709</v>
      </c>
      <c r="E65" s="57" t="s">
        <v>54</v>
      </c>
      <c r="F65" s="57">
        <v>16</v>
      </c>
      <c r="G65" s="26"/>
      <c r="H65" s="135">
        <f t="shared" ref="H65" si="4">+$F65*G65</f>
        <v>0</v>
      </c>
    </row>
    <row r="66" spans="2:8" s="89" customFormat="1" ht="15.75" customHeight="1">
      <c r="B66" s="141"/>
      <c r="C66" s="142"/>
      <c r="D66" s="143"/>
      <c r="E66" s="144"/>
      <c r="F66" s="145"/>
      <c r="G66" s="64"/>
      <c r="H66" s="146"/>
    </row>
    <row r="67" spans="2:8" s="89" customFormat="1" ht="16.5" thickBot="1">
      <c r="B67" s="147"/>
      <c r="C67" s="148"/>
      <c r="D67" s="148"/>
      <c r="E67" s="149"/>
      <c r="F67" s="149"/>
      <c r="G67" s="25" t="str">
        <f>C26&amp;" SKUPAJ:"</f>
        <v>PREDDELA SKUPAJ:</v>
      </c>
      <c r="H67" s="150">
        <f>SUM(H$28:H$65)</f>
        <v>14500</v>
      </c>
    </row>
    <row r="68" spans="2:8" s="89" customFormat="1">
      <c r="B68" s="141"/>
      <c r="C68" s="142"/>
      <c r="D68" s="143"/>
      <c r="E68" s="144"/>
      <c r="F68" s="145"/>
      <c r="G68" s="64"/>
      <c r="H68" s="146"/>
    </row>
    <row r="69" spans="2:8" s="89" customFormat="1">
      <c r="B69" s="130" t="s">
        <v>48</v>
      </c>
      <c r="C69" s="182" t="s">
        <v>168</v>
      </c>
      <c r="D69" s="182"/>
      <c r="E69" s="131"/>
      <c r="F69" s="132"/>
      <c r="G69" s="23"/>
      <c r="H69" s="133"/>
    </row>
    <row r="70" spans="2:8" s="89" customFormat="1">
      <c r="B70" s="134" t="s">
        <v>74</v>
      </c>
      <c r="C70" s="183" t="s">
        <v>121</v>
      </c>
      <c r="D70" s="183"/>
      <c r="E70" s="183"/>
      <c r="F70" s="183"/>
      <c r="G70" s="24"/>
      <c r="H70" s="135"/>
    </row>
    <row r="71" spans="2:8" s="89" customFormat="1" ht="31.5">
      <c r="B71" s="136">
        <f>+COUNT($B$70:B70)+1</f>
        <v>1</v>
      </c>
      <c r="C71" s="58" t="s">
        <v>169</v>
      </c>
      <c r="D71" s="59" t="s">
        <v>710</v>
      </c>
      <c r="E71" s="57" t="s">
        <v>25</v>
      </c>
      <c r="F71" s="57">
        <v>680</v>
      </c>
      <c r="G71" s="26"/>
      <c r="H71" s="135">
        <f t="shared" ref="H71:H87" si="5">+$F71*G71</f>
        <v>0</v>
      </c>
    </row>
    <row r="72" spans="2:8" s="89" customFormat="1" ht="31.5">
      <c r="B72" s="136">
        <f>+COUNT($B$70:B71)+1</f>
        <v>2</v>
      </c>
      <c r="C72" s="58" t="s">
        <v>170</v>
      </c>
      <c r="D72" s="59" t="s">
        <v>711</v>
      </c>
      <c r="E72" s="57" t="s">
        <v>25</v>
      </c>
      <c r="F72" s="57">
        <v>6520</v>
      </c>
      <c r="G72" s="26"/>
      <c r="H72" s="135">
        <f t="shared" si="5"/>
        <v>0</v>
      </c>
    </row>
    <row r="73" spans="2:8" s="89" customFormat="1" ht="31.5">
      <c r="B73" s="136">
        <f>+COUNT($B$70:B72)+1</f>
        <v>3</v>
      </c>
      <c r="C73" s="58" t="s">
        <v>171</v>
      </c>
      <c r="D73" s="59" t="s">
        <v>712</v>
      </c>
      <c r="E73" s="57" t="s">
        <v>25</v>
      </c>
      <c r="F73" s="57">
        <v>70</v>
      </c>
      <c r="G73" s="26"/>
      <c r="H73" s="135">
        <f t="shared" si="5"/>
        <v>0</v>
      </c>
    </row>
    <row r="74" spans="2:8" s="89" customFormat="1" ht="31.5">
      <c r="B74" s="136">
        <f>+COUNT($B$70:B73)+1</f>
        <v>4</v>
      </c>
      <c r="C74" s="58" t="s">
        <v>172</v>
      </c>
      <c r="D74" s="59" t="s">
        <v>713</v>
      </c>
      <c r="E74" s="57" t="s">
        <v>25</v>
      </c>
      <c r="F74" s="57">
        <v>1450</v>
      </c>
      <c r="G74" s="26"/>
      <c r="H74" s="135">
        <f t="shared" si="5"/>
        <v>0</v>
      </c>
    </row>
    <row r="75" spans="2:8" s="89" customFormat="1" ht="31.5">
      <c r="B75" s="136">
        <f>+COUNT($B$70:B74)+1</f>
        <v>5</v>
      </c>
      <c r="C75" s="58" t="s">
        <v>173</v>
      </c>
      <c r="D75" s="59" t="s">
        <v>714</v>
      </c>
      <c r="E75" s="57" t="s">
        <v>25</v>
      </c>
      <c r="F75" s="57">
        <v>75</v>
      </c>
      <c r="G75" s="26"/>
      <c r="H75" s="135">
        <f t="shared" si="5"/>
        <v>0</v>
      </c>
    </row>
    <row r="76" spans="2:8" s="89" customFormat="1" ht="31.5">
      <c r="B76" s="136">
        <f>+COUNT($B$70:B75)+1</f>
        <v>6</v>
      </c>
      <c r="C76" s="58" t="s">
        <v>174</v>
      </c>
      <c r="D76" s="59" t="s">
        <v>715</v>
      </c>
      <c r="E76" s="57" t="s">
        <v>25</v>
      </c>
      <c r="F76" s="57">
        <v>10</v>
      </c>
      <c r="G76" s="26"/>
      <c r="H76" s="135">
        <f t="shared" si="5"/>
        <v>0</v>
      </c>
    </row>
    <row r="77" spans="2:8" s="89" customFormat="1" ht="84" customHeight="1">
      <c r="B77" s="136">
        <f>+COUNT($B$70:B76)+1</f>
        <v>7</v>
      </c>
      <c r="C77" s="58" t="s">
        <v>175</v>
      </c>
      <c r="D77" s="151" t="s">
        <v>1364</v>
      </c>
      <c r="E77" s="57" t="s">
        <v>25</v>
      </c>
      <c r="F77" s="57">
        <v>620</v>
      </c>
      <c r="G77" s="26"/>
      <c r="H77" s="135">
        <f t="shared" si="5"/>
        <v>0</v>
      </c>
    </row>
    <row r="78" spans="2:8" s="89" customFormat="1" ht="78.75">
      <c r="B78" s="136">
        <f>+COUNT($B$70:B77)+1</f>
        <v>8</v>
      </c>
      <c r="C78" s="58" t="s">
        <v>176</v>
      </c>
      <c r="D78" s="151" t="s">
        <v>716</v>
      </c>
      <c r="E78" s="57" t="s">
        <v>25</v>
      </c>
      <c r="F78" s="57">
        <v>860</v>
      </c>
      <c r="G78" s="26"/>
      <c r="H78" s="135">
        <f t="shared" si="5"/>
        <v>0</v>
      </c>
    </row>
    <row r="79" spans="2:8" s="89" customFormat="1" ht="78.75">
      <c r="B79" s="136">
        <f>+COUNT($B$70:B78)+1</f>
        <v>9</v>
      </c>
      <c r="C79" s="58" t="s">
        <v>177</v>
      </c>
      <c r="D79" s="151" t="s">
        <v>717</v>
      </c>
      <c r="E79" s="57" t="s">
        <v>25</v>
      </c>
      <c r="F79" s="57">
        <v>350</v>
      </c>
      <c r="G79" s="26"/>
      <c r="H79" s="135">
        <f t="shared" si="5"/>
        <v>0</v>
      </c>
    </row>
    <row r="80" spans="2:8" s="89" customFormat="1" ht="78.75">
      <c r="B80" s="136">
        <f>+COUNT($B$70:B79)+1</f>
        <v>10</v>
      </c>
      <c r="C80" s="58" t="s">
        <v>178</v>
      </c>
      <c r="D80" s="151" t="s">
        <v>717</v>
      </c>
      <c r="E80" s="57" t="s">
        <v>25</v>
      </c>
      <c r="F80" s="57">
        <v>180</v>
      </c>
      <c r="G80" s="26"/>
      <c r="H80" s="135">
        <f t="shared" si="5"/>
        <v>0</v>
      </c>
    </row>
    <row r="81" spans="2:10" s="89" customFormat="1" ht="47.25">
      <c r="B81" s="136">
        <f>+COUNT($B$70:B80)+1</f>
        <v>11</v>
      </c>
      <c r="C81" s="58" t="s">
        <v>179</v>
      </c>
      <c r="D81" s="59" t="s">
        <v>718</v>
      </c>
      <c r="E81" s="57" t="s">
        <v>25</v>
      </c>
      <c r="F81" s="57">
        <v>90</v>
      </c>
      <c r="G81" s="26"/>
      <c r="H81" s="135">
        <f t="shared" si="5"/>
        <v>0</v>
      </c>
    </row>
    <row r="82" spans="2:10" s="89" customFormat="1" ht="47.25">
      <c r="B82" s="136">
        <f>+COUNT($B$70:B81)+1</f>
        <v>12</v>
      </c>
      <c r="C82" s="58" t="s">
        <v>180</v>
      </c>
      <c r="D82" s="59" t="s">
        <v>719</v>
      </c>
      <c r="E82" s="57" t="s">
        <v>25</v>
      </c>
      <c r="F82" s="57">
        <v>24</v>
      </c>
      <c r="G82" s="26"/>
      <c r="H82" s="135">
        <f t="shared" si="5"/>
        <v>0</v>
      </c>
    </row>
    <row r="83" spans="2:10" s="89" customFormat="1">
      <c r="B83" s="134" t="s">
        <v>75</v>
      </c>
      <c r="C83" s="183" t="s">
        <v>130</v>
      </c>
      <c r="D83" s="183"/>
      <c r="E83" s="183"/>
      <c r="F83" s="183"/>
      <c r="G83" s="24"/>
      <c r="H83" s="135"/>
    </row>
    <row r="84" spans="2:10" s="89" customFormat="1" ht="31.5">
      <c r="B84" s="136">
        <f>+COUNT($B$70:B83)+1</f>
        <v>13</v>
      </c>
      <c r="C84" s="58" t="s">
        <v>181</v>
      </c>
      <c r="D84" s="59" t="s">
        <v>720</v>
      </c>
      <c r="E84" s="57" t="s">
        <v>24</v>
      </c>
      <c r="F84" s="57">
        <v>6300</v>
      </c>
      <c r="G84" s="26"/>
      <c r="H84" s="135">
        <f t="shared" si="5"/>
        <v>0</v>
      </c>
    </row>
    <row r="85" spans="2:10" s="89" customFormat="1" ht="31.5">
      <c r="B85" s="136">
        <f>+COUNT($B$70:B84)+1</f>
        <v>14</v>
      </c>
      <c r="C85" s="58" t="s">
        <v>182</v>
      </c>
      <c r="D85" s="59" t="s">
        <v>721</v>
      </c>
      <c r="E85" s="57" t="s">
        <v>24</v>
      </c>
      <c r="F85" s="57">
        <v>4950</v>
      </c>
      <c r="G85" s="26"/>
      <c r="H85" s="135">
        <f t="shared" si="5"/>
        <v>0</v>
      </c>
    </row>
    <row r="86" spans="2:10" s="89" customFormat="1">
      <c r="B86" s="134" t="s">
        <v>103</v>
      </c>
      <c r="C86" s="183" t="s">
        <v>131</v>
      </c>
      <c r="D86" s="183"/>
      <c r="E86" s="183"/>
      <c r="F86" s="183"/>
      <c r="G86" s="24"/>
      <c r="H86" s="135"/>
    </row>
    <row r="87" spans="2:10" s="89" customFormat="1" ht="31.5">
      <c r="B87" s="136">
        <f>+COUNT($B$70:B86)+1</f>
        <v>15</v>
      </c>
      <c r="C87" s="58" t="s">
        <v>183</v>
      </c>
      <c r="D87" s="59" t="s">
        <v>722</v>
      </c>
      <c r="E87" s="57" t="s">
        <v>24</v>
      </c>
      <c r="F87" s="57">
        <v>11250</v>
      </c>
      <c r="G87" s="26"/>
      <c r="H87" s="135">
        <f t="shared" si="5"/>
        <v>0</v>
      </c>
    </row>
    <row r="88" spans="2:10" s="89" customFormat="1">
      <c r="B88" s="134" t="s">
        <v>76</v>
      </c>
      <c r="C88" s="183" t="s">
        <v>184</v>
      </c>
      <c r="D88" s="183"/>
      <c r="E88" s="183"/>
      <c r="F88" s="183"/>
      <c r="G88" s="24"/>
      <c r="H88" s="135"/>
    </row>
    <row r="89" spans="2:10" s="89" customFormat="1" ht="31.5">
      <c r="B89" s="136">
        <f>+COUNT($B$70:B88)+1</f>
        <v>16</v>
      </c>
      <c r="C89" s="58" t="s">
        <v>185</v>
      </c>
      <c r="D89" s="151" t="s">
        <v>723</v>
      </c>
      <c r="E89" s="57" t="s">
        <v>25</v>
      </c>
      <c r="F89" s="57">
        <v>4200</v>
      </c>
      <c r="G89" s="26"/>
      <c r="H89" s="135">
        <f t="shared" ref="H89:H94" si="6">+$F89*G89</f>
        <v>0</v>
      </c>
      <c r="J89" s="90"/>
    </row>
    <row r="90" spans="2:10" s="89" customFormat="1" ht="63">
      <c r="B90" s="136">
        <f>+COUNT($B$70:B89)+1</f>
        <v>17</v>
      </c>
      <c r="C90" s="58" t="s">
        <v>186</v>
      </c>
      <c r="D90" s="59" t="s">
        <v>724</v>
      </c>
      <c r="E90" s="57" t="s">
        <v>25</v>
      </c>
      <c r="F90" s="57">
        <v>710</v>
      </c>
      <c r="G90" s="26"/>
      <c r="H90" s="135">
        <f t="shared" si="6"/>
        <v>0</v>
      </c>
      <c r="J90" s="90"/>
    </row>
    <row r="91" spans="2:10" s="89" customFormat="1" ht="47.25">
      <c r="B91" s="136">
        <f>+COUNT($B$70:B90)+1</f>
        <v>18</v>
      </c>
      <c r="C91" s="58" t="s">
        <v>187</v>
      </c>
      <c r="D91" s="59" t="s">
        <v>725</v>
      </c>
      <c r="E91" s="57" t="s">
        <v>25</v>
      </c>
      <c r="F91" s="57">
        <v>2020</v>
      </c>
      <c r="G91" s="26"/>
      <c r="H91" s="135">
        <f t="shared" si="6"/>
        <v>0</v>
      </c>
      <c r="J91" s="90"/>
    </row>
    <row r="92" spans="2:10" s="89" customFormat="1" ht="31.5">
      <c r="B92" s="136">
        <f>+COUNT($B$70:B91)+1</f>
        <v>19</v>
      </c>
      <c r="C92" s="58" t="s">
        <v>188</v>
      </c>
      <c r="D92" s="59" t="s">
        <v>726</v>
      </c>
      <c r="E92" s="57" t="s">
        <v>25</v>
      </c>
      <c r="F92" s="57">
        <v>20</v>
      </c>
      <c r="G92" s="26"/>
      <c r="H92" s="135">
        <f t="shared" si="6"/>
        <v>0</v>
      </c>
      <c r="J92" s="90"/>
    </row>
    <row r="93" spans="2:10" s="89" customFormat="1">
      <c r="B93" s="134" t="s">
        <v>77</v>
      </c>
      <c r="C93" s="183" t="s">
        <v>132</v>
      </c>
      <c r="D93" s="183"/>
      <c r="E93" s="183"/>
      <c r="F93" s="183"/>
      <c r="G93" s="24"/>
      <c r="H93" s="135"/>
    </row>
    <row r="94" spans="2:10" s="89" customFormat="1" ht="31.5">
      <c r="B94" s="136">
        <f>+COUNT($B$70:B93)+1</f>
        <v>20</v>
      </c>
      <c r="C94" s="58" t="s">
        <v>104</v>
      </c>
      <c r="D94" s="59" t="s">
        <v>727</v>
      </c>
      <c r="E94" s="57" t="s">
        <v>24</v>
      </c>
      <c r="F94" s="57">
        <v>2560</v>
      </c>
      <c r="G94" s="26"/>
      <c r="H94" s="135">
        <f t="shared" si="6"/>
        <v>0</v>
      </c>
      <c r="J94" s="90"/>
    </row>
    <row r="95" spans="2:10" s="89" customFormat="1" ht="31.5">
      <c r="B95" s="136">
        <f>+COUNT($B$70:B94)+1</f>
        <v>21</v>
      </c>
      <c r="C95" s="58" t="s">
        <v>189</v>
      </c>
      <c r="D95" s="59" t="s">
        <v>728</v>
      </c>
      <c r="E95" s="57" t="s">
        <v>24</v>
      </c>
      <c r="F95" s="57">
        <v>2560</v>
      </c>
      <c r="G95" s="26"/>
      <c r="H95" s="135">
        <f t="shared" ref="H95" si="7">+$F95*G95</f>
        <v>0</v>
      </c>
      <c r="J95" s="90"/>
    </row>
    <row r="96" spans="2:10" s="89" customFormat="1">
      <c r="B96" s="134" t="s">
        <v>78</v>
      </c>
      <c r="C96" s="183" t="s">
        <v>122</v>
      </c>
      <c r="D96" s="183"/>
      <c r="E96" s="183"/>
      <c r="F96" s="183"/>
      <c r="G96" s="24"/>
      <c r="H96" s="135"/>
    </row>
    <row r="97" spans="2:10" s="89" customFormat="1" ht="34.5" customHeight="1">
      <c r="B97" s="134"/>
      <c r="C97" s="184" t="s">
        <v>682</v>
      </c>
      <c r="D97" s="184"/>
      <c r="E97" s="184"/>
      <c r="F97" s="184"/>
      <c r="G97" s="24"/>
      <c r="H97" s="135"/>
    </row>
    <row r="98" spans="2:10" s="89" customFormat="1" ht="31.5">
      <c r="B98" s="136">
        <f>+COUNT($B$70:B97)+1</f>
        <v>22</v>
      </c>
      <c r="C98" s="58" t="s">
        <v>194</v>
      </c>
      <c r="D98" s="151" t="s">
        <v>1381</v>
      </c>
      <c r="E98" s="57" t="s">
        <v>25</v>
      </c>
      <c r="F98" s="57">
        <v>296</v>
      </c>
      <c r="G98" s="26"/>
      <c r="H98" s="135">
        <f t="shared" ref="H98:H100" si="8">+$F98*G98</f>
        <v>0</v>
      </c>
      <c r="J98" s="90"/>
    </row>
    <row r="99" spans="2:10" s="89" customFormat="1" ht="31.5">
      <c r="B99" s="136">
        <f>+COUNT($B$70:B98)+1</f>
        <v>23</v>
      </c>
      <c r="C99" s="58" t="s">
        <v>191</v>
      </c>
      <c r="D99" s="151" t="s">
        <v>1382</v>
      </c>
      <c r="E99" s="57" t="s">
        <v>25</v>
      </c>
      <c r="F99" s="57">
        <v>8000</v>
      </c>
      <c r="G99" s="26"/>
      <c r="H99" s="135">
        <f t="shared" si="8"/>
        <v>0</v>
      </c>
      <c r="J99" s="90"/>
    </row>
    <row r="100" spans="2:10" s="89" customFormat="1" ht="31.5">
      <c r="B100" s="136">
        <f>+COUNT($B$70:B99)+1</f>
        <v>24</v>
      </c>
      <c r="C100" s="58" t="s">
        <v>192</v>
      </c>
      <c r="D100" s="151" t="s">
        <v>1383</v>
      </c>
      <c r="E100" s="57" t="s">
        <v>25</v>
      </c>
      <c r="F100" s="57">
        <v>1870</v>
      </c>
      <c r="G100" s="26"/>
      <c r="H100" s="135">
        <f t="shared" si="8"/>
        <v>0</v>
      </c>
      <c r="J100" s="90"/>
    </row>
    <row r="101" spans="2:10" s="89" customFormat="1" ht="31.5">
      <c r="B101" s="136">
        <f>+COUNT($B$70:B100)+1</f>
        <v>25</v>
      </c>
      <c r="C101" s="58" t="s">
        <v>193</v>
      </c>
      <c r="D101" s="151" t="s">
        <v>1378</v>
      </c>
      <c r="E101" s="57" t="s">
        <v>25</v>
      </c>
      <c r="F101" s="57">
        <v>75</v>
      </c>
      <c r="G101" s="26"/>
      <c r="H101" s="135">
        <f t="shared" ref="H101" si="9">+$F101*G101</f>
        <v>0</v>
      </c>
      <c r="J101" s="90"/>
    </row>
    <row r="102" spans="2:10" s="89" customFormat="1" ht="15.75" customHeight="1">
      <c r="B102" s="141"/>
      <c r="C102" s="142"/>
      <c r="D102" s="143"/>
      <c r="E102" s="144"/>
      <c r="F102" s="145"/>
      <c r="G102" s="64"/>
      <c r="H102" s="146"/>
    </row>
    <row r="103" spans="2:10" s="89" customFormat="1" ht="16.5" thickBot="1">
      <c r="B103" s="147"/>
      <c r="C103" s="148"/>
      <c r="D103" s="148"/>
      <c r="E103" s="149"/>
      <c r="F103" s="149"/>
      <c r="G103" s="25" t="str">
        <f>C69&amp;" SKUPAJ:"</f>
        <v>ZEMELJSKA DELA IN TEMELJENJE SKUPAJ:</v>
      </c>
      <c r="H103" s="150">
        <f>SUM(H$71:H$101)</f>
        <v>0</v>
      </c>
    </row>
    <row r="104" spans="2:10" s="89" customFormat="1">
      <c r="B104" s="152"/>
      <c r="C104" s="142"/>
      <c r="D104" s="153"/>
      <c r="E104" s="154"/>
      <c r="F104" s="145"/>
      <c r="G104" s="64"/>
      <c r="H104" s="146"/>
      <c r="J104" s="90"/>
    </row>
    <row r="105" spans="2:10" s="89" customFormat="1">
      <c r="B105" s="130" t="s">
        <v>45</v>
      </c>
      <c r="C105" s="182" t="s">
        <v>79</v>
      </c>
      <c r="D105" s="182"/>
      <c r="E105" s="131"/>
      <c r="F105" s="132"/>
      <c r="G105" s="23"/>
      <c r="H105" s="133"/>
      <c r="J105" s="90"/>
    </row>
    <row r="106" spans="2:10" s="89" customFormat="1" ht="409.5" customHeight="1">
      <c r="B106" s="134"/>
      <c r="C106" s="184" t="s">
        <v>729</v>
      </c>
      <c r="D106" s="184"/>
      <c r="E106" s="184"/>
      <c r="F106" s="184"/>
      <c r="G106" s="24"/>
      <c r="H106" s="135"/>
    </row>
    <row r="107" spans="2:10" s="89" customFormat="1">
      <c r="B107" s="134" t="s">
        <v>80</v>
      </c>
      <c r="C107" s="183" t="s">
        <v>84</v>
      </c>
      <c r="D107" s="183"/>
      <c r="E107" s="183"/>
      <c r="F107" s="183"/>
      <c r="G107" s="24"/>
      <c r="H107" s="135"/>
    </row>
    <row r="108" spans="2:10" s="89" customFormat="1">
      <c r="B108" s="134" t="s">
        <v>81</v>
      </c>
      <c r="C108" s="183" t="s">
        <v>195</v>
      </c>
      <c r="D108" s="183"/>
      <c r="E108" s="183"/>
      <c r="F108" s="183"/>
      <c r="G108" s="24"/>
      <c r="H108" s="135"/>
    </row>
    <row r="109" spans="2:10" s="89" customFormat="1" ht="31.5">
      <c r="B109" s="136">
        <f>+COUNT($B$108:B108)+1</f>
        <v>1</v>
      </c>
      <c r="C109" s="58" t="s">
        <v>196</v>
      </c>
      <c r="D109" s="59" t="s">
        <v>730</v>
      </c>
      <c r="E109" s="57" t="s">
        <v>25</v>
      </c>
      <c r="F109" s="57">
        <v>2760</v>
      </c>
      <c r="G109" s="26"/>
      <c r="H109" s="135">
        <f>+$F109*G109</f>
        <v>0</v>
      </c>
      <c r="J109" s="90"/>
    </row>
    <row r="110" spans="2:10" s="89" customFormat="1">
      <c r="B110" s="134" t="s">
        <v>105</v>
      </c>
      <c r="C110" s="183" t="s">
        <v>731</v>
      </c>
      <c r="D110" s="183"/>
      <c r="E110" s="183"/>
      <c r="F110" s="183"/>
      <c r="G110" s="24"/>
      <c r="H110" s="135"/>
    </row>
    <row r="111" spans="2:10" s="89" customFormat="1" ht="47.25">
      <c r="B111" s="136">
        <f>+COUNT($B$108:B110)+1</f>
        <v>2</v>
      </c>
      <c r="C111" s="137" t="s">
        <v>198</v>
      </c>
      <c r="D111" s="138" t="s">
        <v>1357</v>
      </c>
      <c r="E111" s="139" t="s">
        <v>24</v>
      </c>
      <c r="F111" s="139">
        <v>1680</v>
      </c>
      <c r="G111" s="26"/>
      <c r="H111" s="135">
        <f>+$F111*G111</f>
        <v>0</v>
      </c>
      <c r="J111" s="90"/>
    </row>
    <row r="112" spans="2:10" s="89" customFormat="1" ht="31.5">
      <c r="B112" s="136">
        <f>+COUNT($B$108:B111)+1</f>
        <v>3</v>
      </c>
      <c r="C112" s="137" t="s">
        <v>199</v>
      </c>
      <c r="D112" s="138" t="s">
        <v>732</v>
      </c>
      <c r="E112" s="139" t="s">
        <v>24</v>
      </c>
      <c r="F112" s="139">
        <v>7640</v>
      </c>
      <c r="G112" s="26"/>
      <c r="H112" s="135">
        <f>+$F112*G112</f>
        <v>0</v>
      </c>
      <c r="J112" s="90"/>
    </row>
    <row r="113" spans="2:10" s="89" customFormat="1">
      <c r="B113" s="134" t="s">
        <v>83</v>
      </c>
      <c r="C113" s="183" t="s">
        <v>82</v>
      </c>
      <c r="D113" s="183"/>
      <c r="E113" s="183"/>
      <c r="F113" s="183"/>
      <c r="G113" s="24"/>
      <c r="H113" s="135"/>
    </row>
    <row r="114" spans="2:10" s="89" customFormat="1">
      <c r="B114" s="134" t="s">
        <v>85</v>
      </c>
      <c r="C114" s="183" t="s">
        <v>200</v>
      </c>
      <c r="D114" s="183"/>
      <c r="E114" s="183"/>
      <c r="F114" s="183"/>
      <c r="G114" s="24"/>
      <c r="H114" s="135"/>
    </row>
    <row r="115" spans="2:10" s="89" customFormat="1" ht="31.5">
      <c r="B115" s="136">
        <f>+COUNT($B$108:B114)+1</f>
        <v>4</v>
      </c>
      <c r="C115" s="137" t="s">
        <v>201</v>
      </c>
      <c r="D115" s="138" t="s">
        <v>733</v>
      </c>
      <c r="E115" s="139" t="s">
        <v>24</v>
      </c>
      <c r="F115" s="139">
        <v>7640</v>
      </c>
      <c r="G115" s="26"/>
      <c r="H115" s="135">
        <f t="shared" ref="H115:H116" si="10">+$F115*G115</f>
        <v>0</v>
      </c>
      <c r="J115" s="90"/>
    </row>
    <row r="116" spans="2:10" s="89" customFormat="1" ht="31.5">
      <c r="B116" s="136">
        <f>+COUNT($B$108:B115)+1</f>
        <v>5</v>
      </c>
      <c r="C116" s="137" t="s">
        <v>202</v>
      </c>
      <c r="D116" s="138" t="s">
        <v>734</v>
      </c>
      <c r="E116" s="139" t="s">
        <v>24</v>
      </c>
      <c r="F116" s="139">
        <v>860</v>
      </c>
      <c r="G116" s="26"/>
      <c r="H116" s="135">
        <f t="shared" si="10"/>
        <v>0</v>
      </c>
      <c r="J116" s="90"/>
    </row>
    <row r="117" spans="2:10" s="89" customFormat="1" ht="47.25">
      <c r="B117" s="136">
        <f>+COUNT($B$108:B116)+1</f>
        <v>6</v>
      </c>
      <c r="C117" s="137" t="s">
        <v>203</v>
      </c>
      <c r="D117" s="138" t="s">
        <v>735</v>
      </c>
      <c r="E117" s="139" t="s">
        <v>24</v>
      </c>
      <c r="F117" s="139">
        <v>820</v>
      </c>
      <c r="G117" s="26"/>
      <c r="H117" s="135">
        <f>+$F117*G117</f>
        <v>0</v>
      </c>
      <c r="J117" s="90"/>
    </row>
    <row r="118" spans="2:10" s="89" customFormat="1">
      <c r="B118" s="134" t="s">
        <v>86</v>
      </c>
      <c r="C118" s="183" t="s">
        <v>204</v>
      </c>
      <c r="D118" s="183"/>
      <c r="E118" s="183"/>
      <c r="F118" s="183"/>
      <c r="G118" s="24"/>
      <c r="H118" s="135"/>
    </row>
    <row r="119" spans="2:10" s="89" customFormat="1" ht="94.5">
      <c r="B119" s="136">
        <f>+COUNT($B$108:B118)+1</f>
        <v>7</v>
      </c>
      <c r="C119" s="137" t="s">
        <v>205</v>
      </c>
      <c r="D119" s="138" t="s">
        <v>736</v>
      </c>
      <c r="E119" s="139" t="s">
        <v>24</v>
      </c>
      <c r="F119" s="139">
        <v>95</v>
      </c>
      <c r="G119" s="26"/>
      <c r="H119" s="135">
        <f t="shared" ref="H119:H123" si="11">+$F119*G119</f>
        <v>0</v>
      </c>
      <c r="J119" s="90"/>
    </row>
    <row r="120" spans="2:10" s="89" customFormat="1" ht="94.5">
      <c r="B120" s="136">
        <f>+COUNT($B$108:B119)+1</f>
        <v>8</v>
      </c>
      <c r="C120" s="137" t="s">
        <v>206</v>
      </c>
      <c r="D120" s="138" t="s">
        <v>737</v>
      </c>
      <c r="E120" s="139" t="s">
        <v>24</v>
      </c>
      <c r="F120" s="139">
        <v>24.5</v>
      </c>
      <c r="G120" s="26"/>
      <c r="H120" s="135">
        <f t="shared" si="11"/>
        <v>0</v>
      </c>
      <c r="J120" s="90"/>
    </row>
    <row r="121" spans="2:10" s="89" customFormat="1">
      <c r="B121" s="134" t="s">
        <v>89</v>
      </c>
      <c r="C121" s="183" t="s">
        <v>90</v>
      </c>
      <c r="D121" s="183"/>
      <c r="E121" s="183"/>
      <c r="F121" s="183"/>
      <c r="G121" s="24"/>
      <c r="H121" s="135"/>
    </row>
    <row r="122" spans="2:10" s="89" customFormat="1" ht="47.25">
      <c r="B122" s="136">
        <f>+COUNT($B$108:B121)+1</f>
        <v>9</v>
      </c>
      <c r="C122" s="137" t="s">
        <v>207</v>
      </c>
      <c r="D122" s="138" t="s">
        <v>738</v>
      </c>
      <c r="E122" s="139" t="s">
        <v>24</v>
      </c>
      <c r="F122" s="139">
        <v>1100</v>
      </c>
      <c r="G122" s="26"/>
      <c r="H122" s="135">
        <f t="shared" si="11"/>
        <v>0</v>
      </c>
      <c r="J122" s="90"/>
    </row>
    <row r="123" spans="2:10" s="89" customFormat="1" ht="47.25">
      <c r="B123" s="136">
        <f>+COUNT($B$108:B122)+1</f>
        <v>10</v>
      </c>
      <c r="C123" s="137" t="s">
        <v>208</v>
      </c>
      <c r="D123" s="138" t="s">
        <v>739</v>
      </c>
      <c r="E123" s="139" t="s">
        <v>24</v>
      </c>
      <c r="F123" s="139">
        <v>160</v>
      </c>
      <c r="G123" s="26"/>
      <c r="H123" s="135">
        <f t="shared" si="11"/>
        <v>0</v>
      </c>
      <c r="J123" s="90"/>
    </row>
    <row r="124" spans="2:10" s="89" customFormat="1" ht="15.75" customHeight="1">
      <c r="B124" s="141"/>
      <c r="C124" s="142"/>
      <c r="D124" s="143"/>
      <c r="E124" s="144"/>
      <c r="F124" s="145"/>
      <c r="G124" s="64"/>
      <c r="H124" s="146"/>
    </row>
    <row r="125" spans="2:10" s="89" customFormat="1" ht="16.5" thickBot="1">
      <c r="B125" s="147"/>
      <c r="C125" s="148"/>
      <c r="D125" s="148"/>
      <c r="E125" s="149"/>
      <c r="F125" s="149"/>
      <c r="G125" s="25" t="str">
        <f>C105&amp;" SKUPAJ:"</f>
        <v>VOZIŠČE KONSTRUKCIJE SKUPAJ:</v>
      </c>
      <c r="H125" s="150">
        <f>SUM(H$109:H$123)</f>
        <v>0</v>
      </c>
    </row>
    <row r="126" spans="2:10" s="89" customFormat="1">
      <c r="B126" s="152"/>
      <c r="C126" s="142"/>
      <c r="D126" s="153"/>
      <c r="E126" s="154"/>
      <c r="F126" s="145"/>
      <c r="G126" s="64"/>
      <c r="H126" s="146"/>
      <c r="J126" s="90"/>
    </row>
    <row r="127" spans="2:10" s="89" customFormat="1">
      <c r="B127" s="130" t="s">
        <v>49</v>
      </c>
      <c r="C127" s="182" t="s">
        <v>7</v>
      </c>
      <c r="D127" s="182"/>
      <c r="E127" s="131"/>
      <c r="F127" s="132"/>
      <c r="G127" s="23"/>
      <c r="H127" s="133"/>
      <c r="J127" s="90"/>
    </row>
    <row r="128" spans="2:10" s="89" customFormat="1">
      <c r="B128" s="134"/>
      <c r="C128" s="183"/>
      <c r="D128" s="183"/>
      <c r="E128" s="183"/>
      <c r="F128" s="183"/>
      <c r="G128" s="24"/>
      <c r="H128" s="135"/>
    </row>
    <row r="129" spans="2:10" s="89" customFormat="1" ht="47.25">
      <c r="B129" s="136">
        <f>+COUNT($B128:B$128)+1</f>
        <v>1</v>
      </c>
      <c r="C129" s="58" t="s">
        <v>209</v>
      </c>
      <c r="D129" s="59" t="s">
        <v>740</v>
      </c>
      <c r="E129" s="57" t="s">
        <v>54</v>
      </c>
      <c r="F129" s="57">
        <v>40</v>
      </c>
      <c r="G129" s="26"/>
      <c r="H129" s="135">
        <f>+$F129*G129</f>
        <v>0</v>
      </c>
      <c r="J129" s="90"/>
    </row>
    <row r="130" spans="2:10" s="89" customFormat="1" ht="63">
      <c r="B130" s="136">
        <f>+COUNT($B$128:B129)+1</f>
        <v>2</v>
      </c>
      <c r="C130" s="58" t="s">
        <v>210</v>
      </c>
      <c r="D130" s="59" t="s">
        <v>741</v>
      </c>
      <c r="E130" s="57" t="s">
        <v>54</v>
      </c>
      <c r="F130" s="57">
        <v>480</v>
      </c>
      <c r="G130" s="26"/>
      <c r="H130" s="135">
        <f t="shared" ref="H130:H181" si="12">+$F130*G130</f>
        <v>0</v>
      </c>
      <c r="J130" s="90"/>
    </row>
    <row r="131" spans="2:10" s="89" customFormat="1">
      <c r="B131" s="134" t="s">
        <v>219</v>
      </c>
      <c r="C131" s="183" t="s">
        <v>124</v>
      </c>
      <c r="D131" s="183"/>
      <c r="E131" s="183"/>
      <c r="F131" s="183"/>
      <c r="G131" s="24"/>
      <c r="H131" s="135"/>
    </row>
    <row r="132" spans="2:10" s="89" customFormat="1" ht="47.25">
      <c r="B132" s="136">
        <f>+COUNT($B$128:B131)+1</f>
        <v>3</v>
      </c>
      <c r="C132" s="58" t="s">
        <v>211</v>
      </c>
      <c r="D132" s="59" t="s">
        <v>756</v>
      </c>
      <c r="E132" s="57" t="s">
        <v>54</v>
      </c>
      <c r="F132" s="57">
        <v>320</v>
      </c>
      <c r="G132" s="26"/>
      <c r="H132" s="135">
        <f t="shared" si="12"/>
        <v>0</v>
      </c>
      <c r="J132" s="90"/>
    </row>
    <row r="133" spans="2:10" s="89" customFormat="1" ht="63">
      <c r="B133" s="136">
        <f>+COUNT($B$128:B132)+1</f>
        <v>4</v>
      </c>
      <c r="C133" s="58" t="s">
        <v>212</v>
      </c>
      <c r="D133" s="59" t="s">
        <v>757</v>
      </c>
      <c r="E133" s="57" t="s">
        <v>54</v>
      </c>
      <c r="F133" s="57">
        <v>640</v>
      </c>
      <c r="G133" s="26"/>
      <c r="H133" s="135">
        <f t="shared" si="12"/>
        <v>0</v>
      </c>
      <c r="J133" s="90"/>
    </row>
    <row r="134" spans="2:10" s="89" customFormat="1" ht="63">
      <c r="B134" s="136">
        <f>+COUNT($B$128:B133)+1</f>
        <v>5</v>
      </c>
      <c r="C134" s="58" t="s">
        <v>213</v>
      </c>
      <c r="D134" s="59" t="s">
        <v>758</v>
      </c>
      <c r="E134" s="57" t="s">
        <v>54</v>
      </c>
      <c r="F134" s="57">
        <v>630</v>
      </c>
      <c r="G134" s="26"/>
      <c r="H134" s="135">
        <f t="shared" si="12"/>
        <v>0</v>
      </c>
      <c r="J134" s="90"/>
    </row>
    <row r="135" spans="2:10" s="89" customFormat="1" ht="63">
      <c r="B135" s="136">
        <f>+COUNT($B$128:B134)+1</f>
        <v>6</v>
      </c>
      <c r="C135" s="58" t="s">
        <v>214</v>
      </c>
      <c r="D135" s="59" t="s">
        <v>759</v>
      </c>
      <c r="E135" s="57" t="s">
        <v>54</v>
      </c>
      <c r="F135" s="57">
        <v>325</v>
      </c>
      <c r="G135" s="26"/>
      <c r="H135" s="135">
        <f t="shared" si="12"/>
        <v>0</v>
      </c>
      <c r="J135" s="90"/>
    </row>
    <row r="136" spans="2:10" s="89" customFormat="1" ht="31.5">
      <c r="B136" s="136">
        <f>+COUNT($B$128:B135)+1</f>
        <v>7</v>
      </c>
      <c r="C136" s="58" t="s">
        <v>215</v>
      </c>
      <c r="D136" s="59" t="s">
        <v>760</v>
      </c>
      <c r="E136" s="57" t="s">
        <v>54</v>
      </c>
      <c r="F136" s="57">
        <v>1915</v>
      </c>
      <c r="G136" s="26"/>
      <c r="H136" s="135">
        <f t="shared" si="12"/>
        <v>0</v>
      </c>
      <c r="J136" s="90"/>
    </row>
    <row r="137" spans="2:10" s="89" customFormat="1" ht="31.5">
      <c r="B137" s="136">
        <f>+COUNT($B$128:B136)+1</f>
        <v>8</v>
      </c>
      <c r="C137" s="58" t="s">
        <v>216</v>
      </c>
      <c r="D137" s="59" t="s">
        <v>761</v>
      </c>
      <c r="E137" s="57" t="s">
        <v>25</v>
      </c>
      <c r="F137" s="57">
        <v>352</v>
      </c>
      <c r="G137" s="26"/>
      <c r="H137" s="135">
        <f t="shared" si="12"/>
        <v>0</v>
      </c>
      <c r="J137" s="90"/>
    </row>
    <row r="138" spans="2:10" s="89" customFormat="1">
      <c r="B138" s="136">
        <f>+COUNT($B$128:B137)+1</f>
        <v>9</v>
      </c>
      <c r="C138" s="58" t="s">
        <v>217</v>
      </c>
      <c r="D138" s="59" t="s">
        <v>218</v>
      </c>
      <c r="E138" s="57" t="s">
        <v>54</v>
      </c>
      <c r="F138" s="57">
        <v>1915</v>
      </c>
      <c r="G138" s="26"/>
      <c r="H138" s="135">
        <f t="shared" si="12"/>
        <v>0</v>
      </c>
      <c r="J138" s="90"/>
    </row>
    <row r="139" spans="2:10" s="89" customFormat="1">
      <c r="B139" s="134" t="s">
        <v>219</v>
      </c>
      <c r="C139" s="183" t="s">
        <v>220</v>
      </c>
      <c r="D139" s="183"/>
      <c r="E139" s="183"/>
      <c r="F139" s="183"/>
      <c r="G139" s="24"/>
      <c r="H139" s="135"/>
    </row>
    <row r="140" spans="2:10" s="89" customFormat="1" ht="47.25">
      <c r="B140" s="136">
        <f>+COUNT($B$128:B139)+1</f>
        <v>10</v>
      </c>
      <c r="C140" s="58" t="s">
        <v>221</v>
      </c>
      <c r="D140" s="59" t="s">
        <v>751</v>
      </c>
      <c r="E140" s="57" t="s">
        <v>54</v>
      </c>
      <c r="F140" s="57">
        <v>180</v>
      </c>
      <c r="G140" s="26"/>
      <c r="H140" s="135">
        <f t="shared" si="12"/>
        <v>0</v>
      </c>
      <c r="J140" s="90"/>
    </row>
    <row r="141" spans="2:10" s="89" customFormat="1" ht="47.25">
      <c r="B141" s="136">
        <f>+COUNT($B$128:B140)+1</f>
        <v>11</v>
      </c>
      <c r="C141" s="58" t="s">
        <v>222</v>
      </c>
      <c r="D141" s="59" t="s">
        <v>752</v>
      </c>
      <c r="E141" s="57" t="s">
        <v>54</v>
      </c>
      <c r="F141" s="57">
        <v>115</v>
      </c>
      <c r="G141" s="26"/>
      <c r="H141" s="135">
        <f t="shared" si="12"/>
        <v>0</v>
      </c>
      <c r="J141" s="90"/>
    </row>
    <row r="142" spans="2:10" s="89" customFormat="1" ht="47.25">
      <c r="B142" s="136">
        <f>+COUNT($B$128:B141)+1</f>
        <v>12</v>
      </c>
      <c r="C142" s="58" t="s">
        <v>223</v>
      </c>
      <c r="D142" s="59" t="s">
        <v>753</v>
      </c>
      <c r="E142" s="57" t="s">
        <v>54</v>
      </c>
      <c r="F142" s="57">
        <v>97</v>
      </c>
      <c r="G142" s="26"/>
      <c r="H142" s="135">
        <f t="shared" si="12"/>
        <v>0</v>
      </c>
      <c r="J142" s="90"/>
    </row>
    <row r="143" spans="2:10" s="89" customFormat="1" ht="47.25">
      <c r="B143" s="136">
        <f>+COUNT($B$128:B142)+1</f>
        <v>13</v>
      </c>
      <c r="C143" s="58" t="s">
        <v>224</v>
      </c>
      <c r="D143" s="59" t="s">
        <v>754</v>
      </c>
      <c r="E143" s="57" t="s">
        <v>54</v>
      </c>
      <c r="F143" s="57">
        <v>30</v>
      </c>
      <c r="G143" s="26"/>
      <c r="H143" s="135">
        <f t="shared" si="12"/>
        <v>0</v>
      </c>
      <c r="J143" s="90"/>
    </row>
    <row r="144" spans="2:10" s="89" customFormat="1" ht="47.25">
      <c r="B144" s="136">
        <f>+COUNT($B$128:B143)+1</f>
        <v>14</v>
      </c>
      <c r="C144" s="58" t="s">
        <v>225</v>
      </c>
      <c r="D144" s="59" t="s">
        <v>755</v>
      </c>
      <c r="E144" s="57" t="s">
        <v>54</v>
      </c>
      <c r="F144" s="57">
        <v>30</v>
      </c>
      <c r="G144" s="26"/>
      <c r="H144" s="135">
        <f t="shared" si="12"/>
        <v>0</v>
      </c>
      <c r="J144" s="90"/>
    </row>
    <row r="145" spans="2:10" s="89" customFormat="1" ht="47.25">
      <c r="B145" s="136">
        <f>+COUNT($B$128:B144)+1</f>
        <v>15</v>
      </c>
      <c r="C145" s="58" t="s">
        <v>226</v>
      </c>
      <c r="D145" s="59" t="s">
        <v>742</v>
      </c>
      <c r="E145" s="57" t="s">
        <v>54</v>
      </c>
      <c r="F145" s="57">
        <v>30</v>
      </c>
      <c r="G145" s="26"/>
      <c r="H145" s="135">
        <f t="shared" si="12"/>
        <v>0</v>
      </c>
      <c r="J145" s="90"/>
    </row>
    <row r="146" spans="2:10" s="89" customFormat="1" ht="47.25">
      <c r="B146" s="136">
        <f>+COUNT($B$128:B145)+1</f>
        <v>16</v>
      </c>
      <c r="C146" s="58" t="s">
        <v>227</v>
      </c>
      <c r="D146" s="59" t="s">
        <v>743</v>
      </c>
      <c r="E146" s="57" t="s">
        <v>54</v>
      </c>
      <c r="F146" s="57">
        <v>85</v>
      </c>
      <c r="G146" s="26"/>
      <c r="H146" s="135">
        <f t="shared" si="12"/>
        <v>0</v>
      </c>
      <c r="J146" s="90"/>
    </row>
    <row r="147" spans="2:10" s="89" customFormat="1" ht="47.25">
      <c r="B147" s="136">
        <f>+COUNT($B$128:B146)+1</f>
        <v>17</v>
      </c>
      <c r="C147" s="58" t="s">
        <v>228</v>
      </c>
      <c r="D147" s="59" t="s">
        <v>744</v>
      </c>
      <c r="E147" s="57" t="s">
        <v>54</v>
      </c>
      <c r="F147" s="57">
        <v>180</v>
      </c>
      <c r="G147" s="26"/>
      <c r="H147" s="135">
        <f t="shared" si="12"/>
        <v>0</v>
      </c>
      <c r="J147" s="90"/>
    </row>
    <row r="148" spans="2:10" s="89" customFormat="1" ht="47.25">
      <c r="B148" s="136">
        <f>+COUNT($B$128:B147)+1</f>
        <v>18</v>
      </c>
      <c r="C148" s="58" t="s">
        <v>229</v>
      </c>
      <c r="D148" s="59" t="s">
        <v>745</v>
      </c>
      <c r="E148" s="57" t="s">
        <v>54</v>
      </c>
      <c r="F148" s="57">
        <v>115</v>
      </c>
      <c r="G148" s="26"/>
      <c r="H148" s="135">
        <f t="shared" si="12"/>
        <v>0</v>
      </c>
      <c r="J148" s="90"/>
    </row>
    <row r="149" spans="2:10" s="89" customFormat="1" ht="47.25">
      <c r="B149" s="136">
        <f>+COUNT($B$128:B148)+1</f>
        <v>19</v>
      </c>
      <c r="C149" s="58" t="s">
        <v>230</v>
      </c>
      <c r="D149" s="59" t="s">
        <v>746</v>
      </c>
      <c r="E149" s="57" t="s">
        <v>54</v>
      </c>
      <c r="F149" s="57">
        <v>97</v>
      </c>
      <c r="G149" s="26"/>
      <c r="H149" s="135">
        <f t="shared" si="12"/>
        <v>0</v>
      </c>
      <c r="J149" s="90"/>
    </row>
    <row r="150" spans="2:10" s="89" customFormat="1" ht="47.25">
      <c r="B150" s="136">
        <f>+COUNT($B$128:B149)+1</f>
        <v>20</v>
      </c>
      <c r="C150" s="58" t="s">
        <v>231</v>
      </c>
      <c r="D150" s="59" t="s">
        <v>747</v>
      </c>
      <c r="E150" s="57" t="s">
        <v>54</v>
      </c>
      <c r="F150" s="57">
        <v>30</v>
      </c>
      <c r="G150" s="26"/>
      <c r="H150" s="135">
        <f t="shared" si="12"/>
        <v>0</v>
      </c>
      <c r="J150" s="90"/>
    </row>
    <row r="151" spans="2:10" s="89" customFormat="1" ht="47.25">
      <c r="B151" s="136">
        <f>+COUNT($B$128:B150)+1</f>
        <v>21</v>
      </c>
      <c r="C151" s="58" t="s">
        <v>232</v>
      </c>
      <c r="D151" s="59" t="s">
        <v>748</v>
      </c>
      <c r="E151" s="57" t="s">
        <v>54</v>
      </c>
      <c r="F151" s="57">
        <v>30</v>
      </c>
      <c r="G151" s="26"/>
      <c r="H151" s="135">
        <f t="shared" si="12"/>
        <v>0</v>
      </c>
      <c r="J151" s="90"/>
    </row>
    <row r="152" spans="2:10" s="89" customFormat="1" ht="47.25">
      <c r="B152" s="136">
        <f>+COUNT($B$128:B151)+1</f>
        <v>22</v>
      </c>
      <c r="C152" s="58" t="s">
        <v>233</v>
      </c>
      <c r="D152" s="59" t="s">
        <v>749</v>
      </c>
      <c r="E152" s="57" t="s">
        <v>54</v>
      </c>
      <c r="F152" s="57">
        <v>30</v>
      </c>
      <c r="G152" s="26"/>
      <c r="H152" s="135">
        <f t="shared" si="12"/>
        <v>0</v>
      </c>
      <c r="J152" s="90"/>
    </row>
    <row r="153" spans="2:10" s="89" customFormat="1" ht="47.25">
      <c r="B153" s="136">
        <f>+COUNT($B$128:B152)+1</f>
        <v>23</v>
      </c>
      <c r="C153" s="58" t="s">
        <v>234</v>
      </c>
      <c r="D153" s="59" t="s">
        <v>750</v>
      </c>
      <c r="E153" s="57" t="s">
        <v>54</v>
      </c>
      <c r="F153" s="57">
        <v>85</v>
      </c>
      <c r="G153" s="26"/>
      <c r="H153" s="135">
        <f t="shared" si="12"/>
        <v>0</v>
      </c>
      <c r="J153" s="90"/>
    </row>
    <row r="154" spans="2:10" s="89" customFormat="1">
      <c r="B154" s="134" t="s">
        <v>125</v>
      </c>
      <c r="C154" s="183" t="s">
        <v>126</v>
      </c>
      <c r="D154" s="183"/>
      <c r="E154" s="183"/>
      <c r="F154" s="183"/>
      <c r="G154" s="24"/>
      <c r="H154" s="135"/>
    </row>
    <row r="155" spans="2:10" s="89" customFormat="1" ht="31.5">
      <c r="B155" s="136">
        <f>+COUNT($B$128:B154)+1</f>
        <v>24</v>
      </c>
      <c r="C155" s="58" t="s">
        <v>235</v>
      </c>
      <c r="D155" s="59" t="s">
        <v>762</v>
      </c>
      <c r="E155" s="57" t="s">
        <v>23</v>
      </c>
      <c r="F155" s="57">
        <v>38</v>
      </c>
      <c r="G155" s="26"/>
      <c r="H155" s="135">
        <f t="shared" si="12"/>
        <v>0</v>
      </c>
      <c r="J155" s="90"/>
    </row>
    <row r="156" spans="2:10" s="89" customFormat="1" ht="63">
      <c r="B156" s="136">
        <f>+COUNT($B$128:B155)+1</f>
        <v>25</v>
      </c>
      <c r="C156" s="58" t="s">
        <v>236</v>
      </c>
      <c r="D156" s="59" t="s">
        <v>763</v>
      </c>
      <c r="E156" s="57" t="s">
        <v>23</v>
      </c>
      <c r="F156" s="57">
        <v>10</v>
      </c>
      <c r="G156" s="26"/>
      <c r="H156" s="135">
        <f t="shared" si="12"/>
        <v>0</v>
      </c>
      <c r="J156" s="90"/>
    </row>
    <row r="157" spans="2:10" s="89" customFormat="1" ht="47.25">
      <c r="B157" s="136">
        <f>+COUNT($B$128:B156)+1</f>
        <v>26</v>
      </c>
      <c r="C157" s="58" t="s">
        <v>237</v>
      </c>
      <c r="D157" s="59" t="s">
        <v>764</v>
      </c>
      <c r="E157" s="57" t="s">
        <v>23</v>
      </c>
      <c r="F157" s="57">
        <v>38</v>
      </c>
      <c r="G157" s="26"/>
      <c r="H157" s="135">
        <f t="shared" si="12"/>
        <v>0</v>
      </c>
      <c r="J157" s="90"/>
    </row>
    <row r="158" spans="2:10" s="89" customFormat="1" ht="47.25">
      <c r="B158" s="136">
        <f>+COUNT($B$128:B157)+1</f>
        <v>27</v>
      </c>
      <c r="C158" s="58" t="s">
        <v>238</v>
      </c>
      <c r="D158" s="59" t="s">
        <v>765</v>
      </c>
      <c r="E158" s="57" t="s">
        <v>23</v>
      </c>
      <c r="F158" s="57">
        <v>12</v>
      </c>
      <c r="G158" s="26"/>
      <c r="H158" s="135">
        <f t="shared" si="12"/>
        <v>0</v>
      </c>
      <c r="J158" s="90"/>
    </row>
    <row r="159" spans="2:10" s="89" customFormat="1" ht="47.25">
      <c r="B159" s="136">
        <f>+COUNT($B$128:B158)+1</f>
        <v>28</v>
      </c>
      <c r="C159" s="58" t="s">
        <v>239</v>
      </c>
      <c r="D159" s="59" t="s">
        <v>766</v>
      </c>
      <c r="E159" s="57" t="s">
        <v>23</v>
      </c>
      <c r="F159" s="57">
        <v>10</v>
      </c>
      <c r="G159" s="26"/>
      <c r="H159" s="135">
        <f t="shared" si="12"/>
        <v>0</v>
      </c>
      <c r="J159" s="90"/>
    </row>
    <row r="160" spans="2:10" s="89" customFormat="1" ht="47.25">
      <c r="B160" s="136">
        <f>+COUNT($B$128:B159)+1</f>
        <v>29</v>
      </c>
      <c r="C160" s="58" t="s">
        <v>240</v>
      </c>
      <c r="D160" s="59" t="s">
        <v>767</v>
      </c>
      <c r="E160" s="57" t="s">
        <v>23</v>
      </c>
      <c r="F160" s="57">
        <v>15</v>
      </c>
      <c r="G160" s="26"/>
      <c r="H160" s="135">
        <f t="shared" si="12"/>
        <v>0</v>
      </c>
      <c r="J160" s="90"/>
    </row>
    <row r="161" spans="2:10" s="89" customFormat="1" ht="47.25">
      <c r="B161" s="136">
        <f>+COUNT($B$128:B160)+1</f>
        <v>30</v>
      </c>
      <c r="C161" s="58" t="s">
        <v>241</v>
      </c>
      <c r="D161" s="59" t="s">
        <v>768</v>
      </c>
      <c r="E161" s="57" t="s">
        <v>23</v>
      </c>
      <c r="F161" s="57">
        <v>2</v>
      </c>
      <c r="G161" s="26"/>
      <c r="H161" s="135">
        <f t="shared" si="12"/>
        <v>0</v>
      </c>
      <c r="J161" s="90"/>
    </row>
    <row r="162" spans="2:10" s="89" customFormat="1" ht="47.25">
      <c r="B162" s="136">
        <f>+COUNT($B$128:B161)+1</f>
        <v>31</v>
      </c>
      <c r="C162" s="58" t="s">
        <v>242</v>
      </c>
      <c r="D162" s="59" t="s">
        <v>769</v>
      </c>
      <c r="E162" s="57" t="s">
        <v>23</v>
      </c>
      <c r="F162" s="57">
        <v>6</v>
      </c>
      <c r="G162" s="26"/>
      <c r="H162" s="135">
        <f t="shared" si="12"/>
        <v>0</v>
      </c>
      <c r="J162" s="90"/>
    </row>
    <row r="163" spans="2:10" s="89" customFormat="1" ht="31.5">
      <c r="B163" s="136">
        <f>+COUNT($B$128:B162)+1</f>
        <v>32</v>
      </c>
      <c r="C163" s="58" t="s">
        <v>243</v>
      </c>
      <c r="D163" s="59" t="s">
        <v>770</v>
      </c>
      <c r="E163" s="57" t="s">
        <v>23</v>
      </c>
      <c r="F163" s="57">
        <v>50</v>
      </c>
      <c r="G163" s="26"/>
      <c r="H163" s="135">
        <f t="shared" si="12"/>
        <v>0</v>
      </c>
      <c r="J163" s="90"/>
    </row>
    <row r="164" spans="2:10" s="89" customFormat="1" ht="47.25">
      <c r="B164" s="136">
        <f>+COUNT($B$128:B163)+1</f>
        <v>33</v>
      </c>
      <c r="C164" s="58" t="s">
        <v>244</v>
      </c>
      <c r="D164" s="59" t="s">
        <v>771</v>
      </c>
      <c r="E164" s="57" t="s">
        <v>23</v>
      </c>
      <c r="F164" s="57">
        <v>17</v>
      </c>
      <c r="G164" s="26"/>
      <c r="H164" s="135">
        <f t="shared" si="12"/>
        <v>0</v>
      </c>
      <c r="J164" s="90"/>
    </row>
    <row r="165" spans="2:10" s="89" customFormat="1" ht="31.5">
      <c r="B165" s="136">
        <f>+COUNT($B$128:B164)+1</f>
        <v>34</v>
      </c>
      <c r="C165" s="58" t="s">
        <v>245</v>
      </c>
      <c r="D165" s="59" t="s">
        <v>772</v>
      </c>
      <c r="E165" s="57" t="s">
        <v>23</v>
      </c>
      <c r="F165" s="57">
        <v>7</v>
      </c>
      <c r="G165" s="26"/>
      <c r="H165" s="135">
        <f t="shared" si="12"/>
        <v>0</v>
      </c>
      <c r="J165" s="90"/>
    </row>
    <row r="166" spans="2:10" s="89" customFormat="1" ht="47.25">
      <c r="B166" s="136">
        <f>+COUNT($B$128:B165)+1</f>
        <v>35</v>
      </c>
      <c r="C166" s="58" t="s">
        <v>246</v>
      </c>
      <c r="D166" s="59" t="s">
        <v>773</v>
      </c>
      <c r="E166" s="57" t="s">
        <v>23</v>
      </c>
      <c r="F166" s="57">
        <v>1</v>
      </c>
      <c r="G166" s="26"/>
      <c r="H166" s="135">
        <f t="shared" si="12"/>
        <v>0</v>
      </c>
      <c r="J166" s="90"/>
    </row>
    <row r="167" spans="2:10" s="89" customFormat="1" ht="47.25">
      <c r="B167" s="136">
        <f>+COUNT($B$128:B166)+1</f>
        <v>36</v>
      </c>
      <c r="C167" s="58" t="s">
        <v>247</v>
      </c>
      <c r="D167" s="59" t="s">
        <v>774</v>
      </c>
      <c r="E167" s="57" t="s">
        <v>23</v>
      </c>
      <c r="F167" s="57">
        <v>32</v>
      </c>
      <c r="G167" s="26"/>
      <c r="H167" s="135">
        <f t="shared" si="12"/>
        <v>0</v>
      </c>
      <c r="J167" s="90"/>
    </row>
    <row r="168" spans="2:10" s="89" customFormat="1" ht="47.25">
      <c r="B168" s="136">
        <f>+COUNT($B$128:B167)+1</f>
        <v>37</v>
      </c>
      <c r="C168" s="58" t="s">
        <v>248</v>
      </c>
      <c r="D168" s="59" t="s">
        <v>775</v>
      </c>
      <c r="E168" s="57" t="s">
        <v>23</v>
      </c>
      <c r="F168" s="57">
        <v>17</v>
      </c>
      <c r="G168" s="26"/>
      <c r="H168" s="135">
        <f t="shared" si="12"/>
        <v>0</v>
      </c>
      <c r="J168" s="90"/>
    </row>
    <row r="169" spans="2:10" s="89" customFormat="1" ht="47.25">
      <c r="B169" s="136">
        <f>+COUNT($B$128:B168)+1</f>
        <v>38</v>
      </c>
      <c r="C169" s="58" t="s">
        <v>249</v>
      </c>
      <c r="D169" s="59" t="s">
        <v>776</v>
      </c>
      <c r="E169" s="57" t="s">
        <v>23</v>
      </c>
      <c r="F169" s="57">
        <v>10</v>
      </c>
      <c r="G169" s="26"/>
      <c r="H169" s="135">
        <f t="shared" si="12"/>
        <v>0</v>
      </c>
      <c r="J169" s="90"/>
    </row>
    <row r="170" spans="2:10" s="89" customFormat="1" ht="63">
      <c r="B170" s="136">
        <f>+COUNT($B$128:B169)+1</f>
        <v>39</v>
      </c>
      <c r="C170" s="58" t="s">
        <v>250</v>
      </c>
      <c r="D170" s="59" t="s">
        <v>777</v>
      </c>
      <c r="E170" s="57" t="s">
        <v>54</v>
      </c>
      <c r="F170" s="57">
        <v>112</v>
      </c>
      <c r="G170" s="26"/>
      <c r="H170" s="135">
        <f t="shared" si="12"/>
        <v>0</v>
      </c>
      <c r="J170" s="90"/>
    </row>
    <row r="171" spans="2:10" s="89" customFormat="1" ht="47.25">
      <c r="B171" s="136">
        <f>+COUNT($B$128:B170)+1</f>
        <v>40</v>
      </c>
      <c r="C171" s="58" t="s">
        <v>251</v>
      </c>
      <c r="D171" s="59" t="s">
        <v>778</v>
      </c>
      <c r="E171" s="57" t="s">
        <v>23</v>
      </c>
      <c r="F171" s="57">
        <v>3</v>
      </c>
      <c r="G171" s="26"/>
      <c r="H171" s="135">
        <f t="shared" si="12"/>
        <v>0</v>
      </c>
      <c r="J171" s="90"/>
    </row>
    <row r="172" spans="2:10" s="89" customFormat="1" ht="47.25">
      <c r="B172" s="136">
        <f>+COUNT($B$128:B171)+1</f>
        <v>41</v>
      </c>
      <c r="C172" s="58" t="s">
        <v>252</v>
      </c>
      <c r="D172" s="59" t="s">
        <v>779</v>
      </c>
      <c r="E172" s="57" t="s">
        <v>23</v>
      </c>
      <c r="F172" s="57">
        <v>2</v>
      </c>
      <c r="G172" s="26"/>
      <c r="H172" s="135">
        <f t="shared" si="12"/>
        <v>0</v>
      </c>
      <c r="J172" s="90"/>
    </row>
    <row r="173" spans="2:10" s="89" customFormat="1" ht="63">
      <c r="B173" s="136">
        <f>+COUNT($B$128:B172)+1</f>
        <v>42</v>
      </c>
      <c r="C173" s="58" t="s">
        <v>253</v>
      </c>
      <c r="D173" s="59" t="s">
        <v>780</v>
      </c>
      <c r="E173" s="57" t="s">
        <v>54</v>
      </c>
      <c r="F173" s="57">
        <v>18</v>
      </c>
      <c r="G173" s="26"/>
      <c r="H173" s="135">
        <f t="shared" si="12"/>
        <v>0</v>
      </c>
      <c r="J173" s="90"/>
    </row>
    <row r="174" spans="2:10" s="89" customFormat="1" ht="63">
      <c r="B174" s="136">
        <f>+COUNT($B$128:B173)+1</f>
        <v>43</v>
      </c>
      <c r="C174" s="58" t="s">
        <v>254</v>
      </c>
      <c r="D174" s="59" t="s">
        <v>781</v>
      </c>
      <c r="E174" s="57" t="s">
        <v>54</v>
      </c>
      <c r="F174" s="57">
        <v>36</v>
      </c>
      <c r="G174" s="26"/>
      <c r="H174" s="135">
        <f t="shared" si="12"/>
        <v>0</v>
      </c>
      <c r="J174" s="90"/>
    </row>
    <row r="175" spans="2:10" s="89" customFormat="1" ht="63">
      <c r="B175" s="136">
        <f>+COUNT($B$128:B174)+1</f>
        <v>44</v>
      </c>
      <c r="C175" s="58" t="s">
        <v>255</v>
      </c>
      <c r="D175" s="59" t="s">
        <v>782</v>
      </c>
      <c r="E175" s="57" t="s">
        <v>24</v>
      </c>
      <c r="F175" s="57">
        <v>56</v>
      </c>
      <c r="G175" s="26"/>
      <c r="H175" s="135">
        <f t="shared" si="12"/>
        <v>0</v>
      </c>
      <c r="J175" s="90"/>
    </row>
    <row r="176" spans="2:10" s="89" customFormat="1" ht="47.25">
      <c r="B176" s="136">
        <f>+COUNT($B$128:B175)+1</f>
        <v>45</v>
      </c>
      <c r="C176" s="58" t="s">
        <v>256</v>
      </c>
      <c r="D176" s="59" t="s">
        <v>783</v>
      </c>
      <c r="E176" s="57" t="s">
        <v>23</v>
      </c>
      <c r="F176" s="57">
        <v>18</v>
      </c>
      <c r="G176" s="26"/>
      <c r="H176" s="135">
        <f t="shared" si="12"/>
        <v>0</v>
      </c>
      <c r="J176" s="90"/>
    </row>
    <row r="177" spans="2:10" s="89" customFormat="1" ht="78.75">
      <c r="B177" s="136">
        <f>+COUNT($B$128:B176)+1</f>
        <v>46</v>
      </c>
      <c r="C177" s="58" t="s">
        <v>247</v>
      </c>
      <c r="D177" s="59" t="s">
        <v>784</v>
      </c>
      <c r="E177" s="57" t="s">
        <v>23</v>
      </c>
      <c r="F177" s="57">
        <v>16</v>
      </c>
      <c r="G177" s="26"/>
      <c r="H177" s="135">
        <f t="shared" si="12"/>
        <v>0</v>
      </c>
      <c r="J177" s="90"/>
    </row>
    <row r="178" spans="2:10" s="89" customFormat="1" ht="78.75">
      <c r="B178" s="136">
        <f>+COUNT($B$128:B177)+1</f>
        <v>47</v>
      </c>
      <c r="C178" s="58" t="s">
        <v>248</v>
      </c>
      <c r="D178" s="59" t="s">
        <v>785</v>
      </c>
      <c r="E178" s="57" t="s">
        <v>23</v>
      </c>
      <c r="F178" s="57">
        <v>18</v>
      </c>
      <c r="G178" s="26"/>
      <c r="H178" s="135">
        <f t="shared" si="12"/>
        <v>0</v>
      </c>
      <c r="J178" s="90"/>
    </row>
    <row r="179" spans="2:10" s="89" customFormat="1" ht="78.75">
      <c r="B179" s="136">
        <f>+COUNT($B$128:B178)+1</f>
        <v>48</v>
      </c>
      <c r="C179" s="58" t="s">
        <v>249</v>
      </c>
      <c r="D179" s="59" t="s">
        <v>786</v>
      </c>
      <c r="E179" s="57" t="s">
        <v>23</v>
      </c>
      <c r="F179" s="57">
        <v>8</v>
      </c>
      <c r="G179" s="26"/>
      <c r="H179" s="135">
        <f t="shared" si="12"/>
        <v>0</v>
      </c>
      <c r="J179" s="90"/>
    </row>
    <row r="180" spans="2:10" s="89" customFormat="1" ht="78.75">
      <c r="B180" s="136">
        <f>+COUNT($B$128:B179)+1</f>
        <v>49</v>
      </c>
      <c r="C180" s="58" t="s">
        <v>250</v>
      </c>
      <c r="D180" s="59" t="s">
        <v>787</v>
      </c>
      <c r="E180" s="57" t="s">
        <v>23</v>
      </c>
      <c r="F180" s="57">
        <v>4</v>
      </c>
      <c r="G180" s="26"/>
      <c r="H180" s="135">
        <f t="shared" si="12"/>
        <v>0</v>
      </c>
      <c r="J180" s="90"/>
    </row>
    <row r="181" spans="2:10" s="89" customFormat="1" ht="31.5">
      <c r="B181" s="136">
        <f>+COUNT($B$128:B180)+1</f>
        <v>50</v>
      </c>
      <c r="C181" s="58" t="s">
        <v>257</v>
      </c>
      <c r="D181" s="59" t="s">
        <v>788</v>
      </c>
      <c r="E181" s="57" t="s">
        <v>23</v>
      </c>
      <c r="F181" s="57">
        <v>25</v>
      </c>
      <c r="G181" s="26"/>
      <c r="H181" s="135">
        <f t="shared" si="12"/>
        <v>0</v>
      </c>
      <c r="J181" s="90"/>
    </row>
    <row r="182" spans="2:10" s="89" customFormat="1" ht="15.75" customHeight="1">
      <c r="B182" s="141"/>
      <c r="C182" s="142"/>
      <c r="D182" s="143"/>
      <c r="E182" s="144"/>
      <c r="F182" s="145"/>
      <c r="G182" s="64"/>
      <c r="H182" s="146"/>
    </row>
    <row r="183" spans="2:10" s="89" customFormat="1" ht="16.5" thickBot="1">
      <c r="B183" s="147"/>
      <c r="C183" s="148"/>
      <c r="D183" s="148"/>
      <c r="E183" s="149"/>
      <c r="F183" s="149"/>
      <c r="G183" s="25" t="str">
        <f>C127&amp;" SKUPAJ:"</f>
        <v>ODVODNJAVANJE SKUPAJ:</v>
      </c>
      <c r="H183" s="150">
        <f>SUM(H$129:H$181)</f>
        <v>0</v>
      </c>
    </row>
    <row r="185" spans="2:10" s="89" customFormat="1">
      <c r="B185" s="130" t="s">
        <v>53</v>
      </c>
      <c r="C185" s="182" t="s">
        <v>106</v>
      </c>
      <c r="D185" s="182"/>
      <c r="E185" s="131"/>
      <c r="F185" s="132"/>
      <c r="G185" s="23"/>
      <c r="H185" s="133"/>
      <c r="J185" s="90"/>
    </row>
    <row r="186" spans="2:10" s="89" customFormat="1">
      <c r="B186" s="134" t="s">
        <v>258</v>
      </c>
      <c r="C186" s="183" t="s">
        <v>323</v>
      </c>
      <c r="D186" s="183"/>
      <c r="E186" s="183"/>
      <c r="F186" s="183"/>
      <c r="G186" s="24"/>
      <c r="H186" s="135"/>
    </row>
    <row r="187" spans="2:10" s="89" customFormat="1" ht="31.5">
      <c r="B187" s="136">
        <f>+COUNT($B$186:B186)+1</f>
        <v>1</v>
      </c>
      <c r="C187" s="58" t="s">
        <v>259</v>
      </c>
      <c r="D187" s="59" t="s">
        <v>1358</v>
      </c>
      <c r="E187" s="57" t="s">
        <v>24</v>
      </c>
      <c r="F187" s="57">
        <v>72</v>
      </c>
      <c r="G187" s="26"/>
      <c r="H187" s="135">
        <f>+$F187*G187</f>
        <v>0</v>
      </c>
      <c r="J187" s="90"/>
    </row>
    <row r="188" spans="2:10" s="89" customFormat="1" ht="31.5">
      <c r="B188" s="136">
        <f>+COUNT($B$186:B187)+1</f>
        <v>2</v>
      </c>
      <c r="C188" s="137" t="s">
        <v>260</v>
      </c>
      <c r="D188" s="138" t="s">
        <v>1359</v>
      </c>
      <c r="E188" s="139" t="s">
        <v>24</v>
      </c>
      <c r="F188" s="139">
        <v>232</v>
      </c>
      <c r="G188" s="65"/>
      <c r="H188" s="135">
        <f t="shared" ref="H188:H214" si="13">+$F188*G188</f>
        <v>0</v>
      </c>
      <c r="J188" s="90"/>
    </row>
    <row r="189" spans="2:10" s="89" customFormat="1" ht="31.5">
      <c r="B189" s="136">
        <f>+COUNT($B$186:B188)+1</f>
        <v>3</v>
      </c>
      <c r="C189" s="137" t="s">
        <v>261</v>
      </c>
      <c r="D189" s="138" t="s">
        <v>789</v>
      </c>
      <c r="E189" s="139" t="s">
        <v>24</v>
      </c>
      <c r="F189" s="139">
        <v>4.5</v>
      </c>
      <c r="G189" s="65"/>
      <c r="H189" s="135">
        <f t="shared" si="13"/>
        <v>0</v>
      </c>
      <c r="J189" s="90"/>
    </row>
    <row r="190" spans="2:10" s="89" customFormat="1" ht="47.25">
      <c r="B190" s="136">
        <f>+COUNT($B$186:B189)+1</f>
        <v>4</v>
      </c>
      <c r="C190" s="137" t="s">
        <v>262</v>
      </c>
      <c r="D190" s="138" t="s">
        <v>790</v>
      </c>
      <c r="E190" s="139" t="s">
        <v>24</v>
      </c>
      <c r="F190" s="139">
        <v>20.8</v>
      </c>
      <c r="G190" s="65"/>
      <c r="H190" s="135">
        <f t="shared" si="13"/>
        <v>0</v>
      </c>
      <c r="J190" s="90"/>
    </row>
    <row r="191" spans="2:10" s="89" customFormat="1">
      <c r="B191" s="134" t="s">
        <v>263</v>
      </c>
      <c r="C191" s="183" t="s">
        <v>326</v>
      </c>
      <c r="D191" s="183"/>
      <c r="E191" s="183"/>
      <c r="F191" s="183"/>
      <c r="G191" s="24"/>
      <c r="H191" s="135"/>
    </row>
    <row r="192" spans="2:10" s="89" customFormat="1" ht="63">
      <c r="B192" s="136">
        <f>+COUNT($B$186:B191)+1</f>
        <v>5</v>
      </c>
      <c r="C192" s="137" t="s">
        <v>264</v>
      </c>
      <c r="D192" s="138" t="s">
        <v>265</v>
      </c>
      <c r="E192" s="139" t="s">
        <v>56</v>
      </c>
      <c r="F192" s="139">
        <v>5400</v>
      </c>
      <c r="G192" s="65"/>
      <c r="H192" s="135">
        <f t="shared" si="13"/>
        <v>0</v>
      </c>
      <c r="J192" s="90"/>
    </row>
    <row r="193" spans="2:10" s="89" customFormat="1" ht="47.25">
      <c r="B193" s="136">
        <f>+COUNT($B$186:B192)+1</f>
        <v>6</v>
      </c>
      <c r="C193" s="137" t="s">
        <v>266</v>
      </c>
      <c r="D193" s="138" t="s">
        <v>791</v>
      </c>
      <c r="E193" s="139" t="s">
        <v>56</v>
      </c>
      <c r="F193" s="139">
        <v>4200</v>
      </c>
      <c r="G193" s="65"/>
      <c r="H193" s="135">
        <f t="shared" si="13"/>
        <v>0</v>
      </c>
      <c r="J193" s="90"/>
    </row>
    <row r="194" spans="2:10" s="89" customFormat="1" ht="47.25">
      <c r="B194" s="136">
        <f>+COUNT($B$186:B193)+1</f>
        <v>7</v>
      </c>
      <c r="C194" s="137" t="s">
        <v>267</v>
      </c>
      <c r="D194" s="138" t="s">
        <v>792</v>
      </c>
      <c r="E194" s="139" t="s">
        <v>56</v>
      </c>
      <c r="F194" s="139">
        <v>605</v>
      </c>
      <c r="G194" s="65"/>
      <c r="H194" s="135">
        <f t="shared" si="13"/>
        <v>0</v>
      </c>
      <c r="J194" s="90"/>
    </row>
    <row r="195" spans="2:10" s="89" customFormat="1" ht="63">
      <c r="B195" s="136">
        <f>+COUNT($B$186:B194)+1</f>
        <v>8</v>
      </c>
      <c r="C195" s="137" t="s">
        <v>268</v>
      </c>
      <c r="D195" s="138" t="s">
        <v>793</v>
      </c>
      <c r="E195" s="139" t="s">
        <v>56</v>
      </c>
      <c r="F195" s="139">
        <v>120</v>
      </c>
      <c r="G195" s="65"/>
      <c r="H195" s="135">
        <f t="shared" si="13"/>
        <v>0</v>
      </c>
      <c r="J195" s="90"/>
    </row>
    <row r="196" spans="2:10" s="89" customFormat="1">
      <c r="B196" s="134" t="s">
        <v>269</v>
      </c>
      <c r="C196" s="183" t="s">
        <v>328</v>
      </c>
      <c r="D196" s="183"/>
      <c r="E196" s="183"/>
      <c r="F196" s="183"/>
      <c r="G196" s="24"/>
      <c r="H196" s="135"/>
    </row>
    <row r="197" spans="2:10" s="89" customFormat="1" ht="31.5">
      <c r="B197" s="136">
        <f>+COUNT($B$186:B196)+1</f>
        <v>9</v>
      </c>
      <c r="C197" s="137" t="s">
        <v>270</v>
      </c>
      <c r="D197" s="138" t="s">
        <v>794</v>
      </c>
      <c r="E197" s="139" t="s">
        <v>25</v>
      </c>
      <c r="F197" s="139">
        <v>15.5</v>
      </c>
      <c r="G197" s="65"/>
      <c r="H197" s="135">
        <f t="shared" si="13"/>
        <v>0</v>
      </c>
      <c r="J197" s="90"/>
    </row>
    <row r="198" spans="2:10" s="89" customFormat="1" ht="31.5">
      <c r="B198" s="136">
        <f>+COUNT($B$186:B197)+1</f>
        <v>10</v>
      </c>
      <c r="C198" s="137" t="s">
        <v>271</v>
      </c>
      <c r="D198" s="138" t="s">
        <v>795</v>
      </c>
      <c r="E198" s="139" t="s">
        <v>25</v>
      </c>
      <c r="F198" s="139">
        <v>52.48</v>
      </c>
      <c r="G198" s="65"/>
      <c r="H198" s="135">
        <f t="shared" si="13"/>
        <v>0</v>
      </c>
      <c r="J198" s="90"/>
    </row>
    <row r="199" spans="2:10" s="89" customFormat="1" ht="31.5">
      <c r="B199" s="136">
        <f>+COUNT($B$186:B198)+1</f>
        <v>11</v>
      </c>
      <c r="C199" s="137">
        <v>53133</v>
      </c>
      <c r="D199" s="138" t="s">
        <v>272</v>
      </c>
      <c r="E199" s="139" t="s">
        <v>25</v>
      </c>
      <c r="F199" s="139">
        <v>41.82</v>
      </c>
      <c r="G199" s="65"/>
      <c r="H199" s="135">
        <f t="shared" si="13"/>
        <v>0</v>
      </c>
      <c r="J199" s="90"/>
    </row>
    <row r="200" spans="2:10" s="89" customFormat="1" ht="47.25">
      <c r="B200" s="136">
        <f>+COUNT($B$186:B199)+1</f>
        <v>12</v>
      </c>
      <c r="C200" s="137" t="s">
        <v>273</v>
      </c>
      <c r="D200" s="138" t="s">
        <v>796</v>
      </c>
      <c r="E200" s="139" t="s">
        <v>25</v>
      </c>
      <c r="F200" s="139">
        <v>0.55000000000000004</v>
      </c>
      <c r="G200" s="65"/>
      <c r="H200" s="135">
        <f t="shared" si="13"/>
        <v>0</v>
      </c>
      <c r="J200" s="90"/>
    </row>
    <row r="201" spans="2:10" s="89" customFormat="1" ht="31.5">
      <c r="B201" s="136">
        <f>+COUNT($B$186:B200)+1</f>
        <v>13</v>
      </c>
      <c r="C201" s="137" t="s">
        <v>274</v>
      </c>
      <c r="D201" s="138" t="s">
        <v>797</v>
      </c>
      <c r="E201" s="139" t="s">
        <v>25</v>
      </c>
      <c r="F201" s="139">
        <v>0.95</v>
      </c>
      <c r="G201" s="65"/>
      <c r="H201" s="135">
        <f t="shared" si="13"/>
        <v>0</v>
      </c>
      <c r="J201" s="90"/>
    </row>
    <row r="202" spans="2:10" s="89" customFormat="1" ht="31.5">
      <c r="B202" s="136">
        <f>+COUNT($B$186:B201)+1</f>
        <v>14</v>
      </c>
      <c r="C202" s="137" t="s">
        <v>275</v>
      </c>
      <c r="D202" s="138" t="s">
        <v>798</v>
      </c>
      <c r="E202" s="139" t="s">
        <v>25</v>
      </c>
      <c r="F202" s="139">
        <v>16.5</v>
      </c>
      <c r="G202" s="65"/>
      <c r="H202" s="135">
        <f t="shared" si="13"/>
        <v>0</v>
      </c>
      <c r="J202" s="90"/>
    </row>
    <row r="203" spans="2:10" s="89" customFormat="1" ht="47.25">
      <c r="B203" s="136">
        <f>+COUNT($B$186:B202)+1</f>
        <v>15</v>
      </c>
      <c r="C203" s="137" t="s">
        <v>276</v>
      </c>
      <c r="D203" s="138" t="s">
        <v>277</v>
      </c>
      <c r="E203" s="139" t="s">
        <v>25</v>
      </c>
      <c r="F203" s="139">
        <v>68.98</v>
      </c>
      <c r="G203" s="65"/>
      <c r="H203" s="135">
        <f t="shared" si="13"/>
        <v>0</v>
      </c>
      <c r="J203" s="90"/>
    </row>
    <row r="204" spans="2:10" s="89" customFormat="1" ht="47.25">
      <c r="B204" s="136">
        <f>+COUNT($B$186:B203)+1</f>
        <v>16</v>
      </c>
      <c r="C204" s="137" t="s">
        <v>278</v>
      </c>
      <c r="D204" s="138" t="s">
        <v>279</v>
      </c>
      <c r="E204" s="139" t="s">
        <v>25</v>
      </c>
      <c r="F204" s="139">
        <v>58.32</v>
      </c>
      <c r="G204" s="65"/>
      <c r="H204" s="135">
        <f t="shared" si="13"/>
        <v>0</v>
      </c>
      <c r="J204" s="90"/>
    </row>
    <row r="205" spans="2:10" s="89" customFormat="1" ht="47.25">
      <c r="B205" s="136">
        <f>+COUNT($B$186:B204)+1</f>
        <v>17</v>
      </c>
      <c r="C205" s="137" t="s">
        <v>280</v>
      </c>
      <c r="D205" s="138" t="s">
        <v>281</v>
      </c>
      <c r="E205" s="139" t="s">
        <v>25</v>
      </c>
      <c r="F205" s="139">
        <v>52.48</v>
      </c>
      <c r="G205" s="65"/>
      <c r="H205" s="135">
        <f t="shared" si="13"/>
        <v>0</v>
      </c>
      <c r="J205" s="90"/>
    </row>
    <row r="206" spans="2:10" s="89" customFormat="1" ht="47.25">
      <c r="B206" s="136">
        <f>+COUNT($B$186:B205)+1</f>
        <v>18</v>
      </c>
      <c r="C206" s="137" t="s">
        <v>280</v>
      </c>
      <c r="D206" s="138" t="s">
        <v>282</v>
      </c>
      <c r="E206" s="139" t="s">
        <v>25</v>
      </c>
      <c r="F206" s="139">
        <v>52.48</v>
      </c>
      <c r="G206" s="65"/>
      <c r="H206" s="135">
        <f t="shared" si="13"/>
        <v>0</v>
      </c>
      <c r="J206" s="90"/>
    </row>
    <row r="207" spans="2:10" s="89" customFormat="1" ht="47.25">
      <c r="B207" s="136">
        <f>+COUNT($B$186:B206)+1</f>
        <v>19</v>
      </c>
      <c r="C207" s="137" t="s">
        <v>283</v>
      </c>
      <c r="D207" s="138" t="s">
        <v>284</v>
      </c>
      <c r="E207" s="139" t="s">
        <v>54</v>
      </c>
      <c r="F207" s="139">
        <v>40</v>
      </c>
      <c r="G207" s="65"/>
      <c r="H207" s="135">
        <f t="shared" si="13"/>
        <v>0</v>
      </c>
      <c r="J207" s="90"/>
    </row>
    <row r="208" spans="2:10" s="89" customFormat="1" ht="78.75">
      <c r="B208" s="136">
        <f>+COUNT($B$186:B207)+1</f>
        <v>20</v>
      </c>
      <c r="C208" s="137" t="s">
        <v>285</v>
      </c>
      <c r="D208" s="138" t="s">
        <v>286</v>
      </c>
      <c r="E208" s="139" t="s">
        <v>25</v>
      </c>
      <c r="F208" s="139">
        <v>3.5</v>
      </c>
      <c r="G208" s="65"/>
      <c r="H208" s="135">
        <f t="shared" si="13"/>
        <v>0</v>
      </c>
      <c r="J208" s="90"/>
    </row>
    <row r="209" spans="2:10" s="89" customFormat="1" ht="47.25">
      <c r="B209" s="136">
        <f>+COUNT($B$186:B208)+1</f>
        <v>21</v>
      </c>
      <c r="C209" s="137" t="s">
        <v>287</v>
      </c>
      <c r="D209" s="138" t="s">
        <v>799</v>
      </c>
      <c r="E209" s="139" t="s">
        <v>24</v>
      </c>
      <c r="F209" s="139">
        <v>15</v>
      </c>
      <c r="G209" s="65"/>
      <c r="H209" s="135">
        <f t="shared" si="13"/>
        <v>0</v>
      </c>
      <c r="J209" s="90"/>
    </row>
    <row r="210" spans="2:10" s="89" customFormat="1" ht="78.75">
      <c r="B210" s="136">
        <f>+COUNT($B$186:B209)+1</f>
        <v>22</v>
      </c>
      <c r="C210" s="137" t="s">
        <v>288</v>
      </c>
      <c r="D210" s="138" t="s">
        <v>800</v>
      </c>
      <c r="E210" s="139" t="s">
        <v>24</v>
      </c>
      <c r="F210" s="139">
        <v>24</v>
      </c>
      <c r="G210" s="65"/>
      <c r="H210" s="135">
        <f t="shared" si="13"/>
        <v>0</v>
      </c>
      <c r="J210" s="90"/>
    </row>
    <row r="211" spans="2:10" s="89" customFormat="1" ht="47.25">
      <c r="B211" s="136">
        <f>+COUNT($B$186:B210)+1</f>
        <v>23</v>
      </c>
      <c r="C211" s="137" t="s">
        <v>289</v>
      </c>
      <c r="D211" s="138" t="s">
        <v>799</v>
      </c>
      <c r="E211" s="139" t="s">
        <v>24</v>
      </c>
      <c r="F211" s="139">
        <v>15</v>
      </c>
      <c r="G211" s="65"/>
      <c r="H211" s="135">
        <f t="shared" si="13"/>
        <v>0</v>
      </c>
      <c r="J211" s="90"/>
    </row>
    <row r="212" spans="2:10" s="89" customFormat="1" ht="78.75">
      <c r="B212" s="136">
        <f>+COUNT($B$186:B211)+1</f>
        <v>24</v>
      </c>
      <c r="C212" s="137" t="s">
        <v>290</v>
      </c>
      <c r="D212" s="138" t="s">
        <v>800</v>
      </c>
      <c r="E212" s="139" t="s">
        <v>24</v>
      </c>
      <c r="F212" s="139">
        <v>24</v>
      </c>
      <c r="G212" s="65"/>
      <c r="H212" s="135">
        <f t="shared" si="13"/>
        <v>0</v>
      </c>
      <c r="J212" s="90"/>
    </row>
    <row r="213" spans="2:10" s="89" customFormat="1" ht="47.25">
      <c r="B213" s="136">
        <f>+COUNT($B$186:B212)+1</f>
        <v>25</v>
      </c>
      <c r="C213" s="137" t="s">
        <v>291</v>
      </c>
      <c r="D213" s="138" t="s">
        <v>801</v>
      </c>
      <c r="E213" s="139" t="s">
        <v>25</v>
      </c>
      <c r="F213" s="139">
        <v>32.5</v>
      </c>
      <c r="G213" s="65"/>
      <c r="H213" s="135">
        <f t="shared" si="13"/>
        <v>0</v>
      </c>
      <c r="J213" s="90"/>
    </row>
    <row r="214" spans="2:10" s="89" customFormat="1" ht="47.25">
      <c r="B214" s="136">
        <f>+COUNT($B$186:B213)+1</f>
        <v>26</v>
      </c>
      <c r="C214" s="137" t="s">
        <v>292</v>
      </c>
      <c r="D214" s="138" t="s">
        <v>802</v>
      </c>
      <c r="E214" s="139" t="s">
        <v>25</v>
      </c>
      <c r="F214" s="139">
        <v>54</v>
      </c>
      <c r="G214" s="65"/>
      <c r="H214" s="135">
        <f t="shared" si="13"/>
        <v>0</v>
      </c>
      <c r="J214" s="90"/>
    </row>
    <row r="215" spans="2:10" s="89" customFormat="1" ht="15.75" customHeight="1">
      <c r="B215" s="141"/>
      <c r="C215" s="142"/>
      <c r="D215" s="143"/>
      <c r="E215" s="144"/>
      <c r="F215" s="145"/>
      <c r="G215" s="64"/>
      <c r="H215" s="146"/>
    </row>
    <row r="216" spans="2:10" s="89" customFormat="1" ht="16.5" thickBot="1">
      <c r="B216" s="147"/>
      <c r="C216" s="148"/>
      <c r="D216" s="148"/>
      <c r="E216" s="149"/>
      <c r="F216" s="149"/>
      <c r="G216" s="25" t="str">
        <f>C185&amp;" SKUPAJ:"</f>
        <v>GRADBENA IN OBRTNIŠKA DELA SKUPAJ:</v>
      </c>
      <c r="H216" s="150">
        <f>SUM(H$187:H$214)</f>
        <v>0</v>
      </c>
    </row>
    <row r="218" spans="2:10" s="89" customFormat="1">
      <c r="B218" s="130" t="s">
        <v>68</v>
      </c>
      <c r="C218" s="182" t="s">
        <v>92</v>
      </c>
      <c r="D218" s="182"/>
      <c r="E218" s="131"/>
      <c r="F218" s="132"/>
      <c r="G218" s="23"/>
      <c r="H218" s="133"/>
      <c r="J218" s="90"/>
    </row>
    <row r="219" spans="2:10" s="89" customFormat="1">
      <c r="B219" s="134" t="s">
        <v>93</v>
      </c>
      <c r="C219" s="183" t="s">
        <v>107</v>
      </c>
      <c r="D219" s="183"/>
      <c r="E219" s="183"/>
      <c r="F219" s="183"/>
      <c r="G219" s="24"/>
      <c r="H219" s="135"/>
    </row>
    <row r="220" spans="2:10" s="89" customFormat="1" ht="31.5">
      <c r="B220" s="136">
        <f>+COUNT($B$219:B219)+1</f>
        <v>1</v>
      </c>
      <c r="C220" s="58" t="s">
        <v>293</v>
      </c>
      <c r="D220" s="59" t="s">
        <v>803</v>
      </c>
      <c r="E220" s="57" t="s">
        <v>23</v>
      </c>
      <c r="F220" s="57">
        <v>13</v>
      </c>
      <c r="G220" s="26"/>
      <c r="H220" s="135">
        <f t="shared" ref="H220:H237" si="14">+$F220*G220</f>
        <v>0</v>
      </c>
      <c r="J220" s="90"/>
    </row>
    <row r="221" spans="2:10" s="89" customFormat="1" ht="47.25">
      <c r="B221" s="136">
        <f>+COUNT($B$219:B220)+1</f>
        <v>2</v>
      </c>
      <c r="C221" s="58" t="s">
        <v>294</v>
      </c>
      <c r="D221" s="59" t="s">
        <v>804</v>
      </c>
      <c r="E221" s="57" t="s">
        <v>23</v>
      </c>
      <c r="F221" s="57">
        <v>3</v>
      </c>
      <c r="G221" s="26"/>
      <c r="H221" s="135">
        <f t="shared" si="14"/>
        <v>0</v>
      </c>
      <c r="J221" s="90"/>
    </row>
    <row r="222" spans="2:10" s="89" customFormat="1" ht="47.25">
      <c r="B222" s="136">
        <f>+COUNT($B$219:B221)+1</f>
        <v>3</v>
      </c>
      <c r="C222" s="137" t="s">
        <v>295</v>
      </c>
      <c r="D222" s="138" t="s">
        <v>805</v>
      </c>
      <c r="E222" s="139" t="s">
        <v>23</v>
      </c>
      <c r="F222" s="139">
        <v>2</v>
      </c>
      <c r="G222" s="26"/>
      <c r="H222" s="135">
        <f t="shared" si="14"/>
        <v>0</v>
      </c>
      <c r="J222" s="90"/>
    </row>
    <row r="223" spans="2:10" s="89" customFormat="1" ht="47.25">
      <c r="B223" s="136">
        <f>+COUNT($B$219:B222)+1</f>
        <v>4</v>
      </c>
      <c r="C223" s="137" t="s">
        <v>296</v>
      </c>
      <c r="D223" s="138" t="s">
        <v>806</v>
      </c>
      <c r="E223" s="139" t="s">
        <v>23</v>
      </c>
      <c r="F223" s="139">
        <v>28</v>
      </c>
      <c r="G223" s="26"/>
      <c r="H223" s="135">
        <f t="shared" si="14"/>
        <v>0</v>
      </c>
      <c r="J223" s="90"/>
    </row>
    <row r="224" spans="2:10" s="89" customFormat="1" ht="47.25">
      <c r="B224" s="136">
        <f>+COUNT($B$219:B223)+1</f>
        <v>5</v>
      </c>
      <c r="C224" s="137" t="s">
        <v>297</v>
      </c>
      <c r="D224" s="138" t="s">
        <v>807</v>
      </c>
      <c r="E224" s="139" t="s">
        <v>23</v>
      </c>
      <c r="F224" s="139">
        <v>8</v>
      </c>
      <c r="G224" s="26"/>
      <c r="H224" s="135">
        <f t="shared" si="14"/>
        <v>0</v>
      </c>
      <c r="J224" s="90"/>
    </row>
    <row r="225" spans="2:10" s="89" customFormat="1" ht="47.25">
      <c r="B225" s="136">
        <f>+COUNT($B$219:B224)+1</f>
        <v>6</v>
      </c>
      <c r="C225" s="137" t="s">
        <v>108</v>
      </c>
      <c r="D225" s="138" t="s">
        <v>808</v>
      </c>
      <c r="E225" s="139" t="s">
        <v>23</v>
      </c>
      <c r="F225" s="139">
        <v>3</v>
      </c>
      <c r="G225" s="26"/>
      <c r="H225" s="135">
        <f t="shared" si="14"/>
        <v>0</v>
      </c>
      <c r="J225" s="90"/>
    </row>
    <row r="226" spans="2:10" s="89" customFormat="1" ht="63">
      <c r="B226" s="136">
        <f>+COUNT($B$219:B225)+1</f>
        <v>7</v>
      </c>
      <c r="C226" s="137" t="s">
        <v>298</v>
      </c>
      <c r="D226" s="138" t="s">
        <v>809</v>
      </c>
      <c r="E226" s="139" t="s">
        <v>23</v>
      </c>
      <c r="F226" s="139">
        <v>1</v>
      </c>
      <c r="G226" s="26"/>
      <c r="H226" s="135">
        <f t="shared" si="14"/>
        <v>0</v>
      </c>
      <c r="J226" s="90"/>
    </row>
    <row r="227" spans="2:10" s="89" customFormat="1" ht="31.5">
      <c r="B227" s="136">
        <f>+COUNT($B$219:B226)+1</f>
        <v>8</v>
      </c>
      <c r="C227" s="137" t="s">
        <v>109</v>
      </c>
      <c r="D227" s="138" t="s">
        <v>810</v>
      </c>
      <c r="E227" s="139" t="s">
        <v>23</v>
      </c>
      <c r="F227" s="139">
        <v>2</v>
      </c>
      <c r="G227" s="26"/>
      <c r="H227" s="135">
        <f t="shared" si="14"/>
        <v>0</v>
      </c>
      <c r="J227" s="90"/>
    </row>
    <row r="228" spans="2:10" s="89" customFormat="1" ht="63">
      <c r="B228" s="136">
        <f>+COUNT($B$219:B227)+1</f>
        <v>9</v>
      </c>
      <c r="C228" s="137" t="s">
        <v>110</v>
      </c>
      <c r="D228" s="138" t="s">
        <v>811</v>
      </c>
      <c r="E228" s="139" t="s">
        <v>23</v>
      </c>
      <c r="F228" s="139">
        <v>4</v>
      </c>
      <c r="G228" s="26"/>
      <c r="H228" s="135">
        <f t="shared" si="14"/>
        <v>0</v>
      </c>
      <c r="J228" s="90"/>
    </row>
    <row r="229" spans="2:10" s="89" customFormat="1" ht="63">
      <c r="B229" s="136">
        <f>+COUNT($B$219:B228)+1</f>
        <v>10</v>
      </c>
      <c r="C229" s="137" t="s">
        <v>111</v>
      </c>
      <c r="D229" s="138" t="s">
        <v>812</v>
      </c>
      <c r="E229" s="139" t="s">
        <v>23</v>
      </c>
      <c r="F229" s="139">
        <v>2</v>
      </c>
      <c r="G229" s="26"/>
      <c r="H229" s="135">
        <f t="shared" si="14"/>
        <v>0</v>
      </c>
      <c r="J229" s="90"/>
    </row>
    <row r="230" spans="2:10" s="89" customFormat="1" ht="47.25">
      <c r="B230" s="136">
        <f>+COUNT($B$219:B229)+1</f>
        <v>11</v>
      </c>
      <c r="C230" s="137" t="s">
        <v>112</v>
      </c>
      <c r="D230" s="138" t="s">
        <v>813</v>
      </c>
      <c r="E230" s="139" t="s">
        <v>23</v>
      </c>
      <c r="F230" s="139">
        <v>2</v>
      </c>
      <c r="G230" s="26"/>
      <c r="H230" s="135">
        <f t="shared" si="14"/>
        <v>0</v>
      </c>
      <c r="J230" s="90"/>
    </row>
    <row r="231" spans="2:10" s="89" customFormat="1" ht="31.5">
      <c r="B231" s="136">
        <f>+COUNT($B$219:B230)+1</f>
        <v>12</v>
      </c>
      <c r="C231" s="137" t="s">
        <v>299</v>
      </c>
      <c r="D231" s="138" t="s">
        <v>1412</v>
      </c>
      <c r="E231" s="139" t="s">
        <v>23</v>
      </c>
      <c r="F231" s="139">
        <v>11</v>
      </c>
      <c r="G231" s="26"/>
      <c r="H231" s="135">
        <f t="shared" si="14"/>
        <v>0</v>
      </c>
      <c r="J231" s="90"/>
    </row>
    <row r="232" spans="2:10" s="89" customFormat="1">
      <c r="B232" s="134" t="s">
        <v>94</v>
      </c>
      <c r="C232" s="183" t="s">
        <v>95</v>
      </c>
      <c r="D232" s="183"/>
      <c r="E232" s="183"/>
      <c r="F232" s="183"/>
      <c r="G232" s="24"/>
      <c r="H232" s="135"/>
    </row>
    <row r="233" spans="2:10" s="89" customFormat="1" ht="78.75">
      <c r="B233" s="136">
        <f>+COUNT($B$219:B232)+1</f>
        <v>13</v>
      </c>
      <c r="C233" s="137" t="s">
        <v>300</v>
      </c>
      <c r="D233" s="138" t="s">
        <v>814</v>
      </c>
      <c r="E233" s="139" t="s">
        <v>54</v>
      </c>
      <c r="F233" s="139">
        <v>760</v>
      </c>
      <c r="G233" s="26"/>
      <c r="H233" s="135">
        <f t="shared" si="14"/>
        <v>0</v>
      </c>
      <c r="J233" s="90"/>
    </row>
    <row r="234" spans="2:10" s="89" customFormat="1" ht="31.5">
      <c r="B234" s="136">
        <f>+COUNT($B$219:B233)+1</f>
        <v>14</v>
      </c>
      <c r="C234" s="137" t="s">
        <v>113</v>
      </c>
      <c r="D234" s="138" t="s">
        <v>815</v>
      </c>
      <c r="E234" s="139" t="s">
        <v>54</v>
      </c>
      <c r="F234" s="139">
        <v>720</v>
      </c>
      <c r="G234" s="26"/>
      <c r="H234" s="135">
        <f t="shared" si="14"/>
        <v>0</v>
      </c>
      <c r="J234" s="90"/>
    </row>
    <row r="235" spans="2:10" s="89" customFormat="1" ht="94.5">
      <c r="B235" s="136">
        <f>+COUNT($B$219:B234)+1</f>
        <v>15</v>
      </c>
      <c r="C235" s="137" t="s">
        <v>300</v>
      </c>
      <c r="D235" s="138" t="s">
        <v>816</v>
      </c>
      <c r="E235" s="139" t="s">
        <v>24</v>
      </c>
      <c r="F235" s="139">
        <v>30</v>
      </c>
      <c r="G235" s="26"/>
      <c r="H235" s="135">
        <f t="shared" si="14"/>
        <v>0</v>
      </c>
      <c r="J235" s="90"/>
    </row>
    <row r="236" spans="2:10" s="89" customFormat="1" ht="94.5">
      <c r="B236" s="136">
        <f>+COUNT($B$219:B235)+1</f>
        <v>16</v>
      </c>
      <c r="C236" s="137" t="s">
        <v>114</v>
      </c>
      <c r="D236" s="138" t="s">
        <v>817</v>
      </c>
      <c r="E236" s="139" t="s">
        <v>24</v>
      </c>
      <c r="F236" s="139">
        <v>6</v>
      </c>
      <c r="G236" s="26"/>
      <c r="H236" s="135">
        <f t="shared" si="14"/>
        <v>0</v>
      </c>
      <c r="J236" s="90"/>
    </row>
    <row r="237" spans="2:10" s="89" customFormat="1" ht="94.5">
      <c r="B237" s="136">
        <f>+COUNT($B$219:B236)+1</f>
        <v>17</v>
      </c>
      <c r="C237" s="137" t="s">
        <v>301</v>
      </c>
      <c r="D237" s="138" t="s">
        <v>818</v>
      </c>
      <c r="E237" s="139" t="s">
        <v>24</v>
      </c>
      <c r="F237" s="139">
        <v>75.8</v>
      </c>
      <c r="G237" s="26"/>
      <c r="H237" s="135">
        <f t="shared" si="14"/>
        <v>0</v>
      </c>
      <c r="J237" s="90"/>
    </row>
    <row r="238" spans="2:10" s="89" customFormat="1" ht="63">
      <c r="B238" s="136">
        <f>+COUNT($B$219:B237)+1</f>
        <v>18</v>
      </c>
      <c r="C238" s="137" t="s">
        <v>302</v>
      </c>
      <c r="D238" s="138" t="s">
        <v>819</v>
      </c>
      <c r="E238" s="139" t="s">
        <v>24</v>
      </c>
      <c r="F238" s="139">
        <v>3</v>
      </c>
      <c r="G238" s="26"/>
      <c r="H238" s="135">
        <f t="shared" ref="H238:H241" si="15">+$F238*G238</f>
        <v>0</v>
      </c>
      <c r="J238" s="90"/>
    </row>
    <row r="239" spans="2:10" s="89" customFormat="1" ht="63">
      <c r="B239" s="136">
        <f>+COUNT($B$219:B238)+1</f>
        <v>19</v>
      </c>
      <c r="C239" s="137" t="s">
        <v>303</v>
      </c>
      <c r="D239" s="138" t="s">
        <v>820</v>
      </c>
      <c r="E239" s="139" t="s">
        <v>24</v>
      </c>
      <c r="F239" s="139">
        <v>3</v>
      </c>
      <c r="G239" s="26"/>
      <c r="H239" s="135">
        <f t="shared" si="15"/>
        <v>0</v>
      </c>
      <c r="J239" s="90"/>
    </row>
    <row r="240" spans="2:10" s="89" customFormat="1">
      <c r="B240" s="134" t="s">
        <v>100</v>
      </c>
      <c r="C240" s="183" t="s">
        <v>115</v>
      </c>
      <c r="D240" s="183"/>
      <c r="E240" s="183"/>
      <c r="F240" s="183"/>
      <c r="G240" s="24"/>
      <c r="H240" s="135"/>
    </row>
    <row r="241" spans="2:10" s="89" customFormat="1" ht="47.25">
      <c r="B241" s="136">
        <f>+COUNT($B$219:B240)+1</f>
        <v>20</v>
      </c>
      <c r="C241" s="137" t="s">
        <v>304</v>
      </c>
      <c r="D241" s="138" t="s">
        <v>821</v>
      </c>
      <c r="E241" s="139" t="s">
        <v>23</v>
      </c>
      <c r="F241" s="139">
        <v>2</v>
      </c>
      <c r="G241" s="26"/>
      <c r="H241" s="135">
        <f t="shared" si="15"/>
        <v>0</v>
      </c>
      <c r="J241" s="90"/>
    </row>
    <row r="242" spans="2:10" s="89" customFormat="1" ht="15.75" customHeight="1">
      <c r="B242" s="141"/>
      <c r="C242" s="142"/>
      <c r="D242" s="143"/>
      <c r="E242" s="144"/>
      <c r="F242" s="145"/>
      <c r="G242" s="64"/>
      <c r="H242" s="146"/>
    </row>
    <row r="243" spans="2:10" s="89" customFormat="1" ht="16.5" thickBot="1">
      <c r="B243" s="147"/>
      <c r="C243" s="148"/>
      <c r="D243" s="148"/>
      <c r="E243" s="149"/>
      <c r="F243" s="149"/>
      <c r="G243" s="25" t="str">
        <f>C218&amp;" SKUPAJ:"</f>
        <v>OPREMA CEST SKUPAJ:</v>
      </c>
      <c r="H243" s="150">
        <f>SUM(H$220:H$241)</f>
        <v>0</v>
      </c>
    </row>
    <row r="245" spans="2:10" s="89" customFormat="1">
      <c r="B245" s="130" t="s">
        <v>69</v>
      </c>
      <c r="C245" s="182" t="s">
        <v>8</v>
      </c>
      <c r="D245" s="182"/>
      <c r="E245" s="131"/>
      <c r="F245" s="132"/>
      <c r="G245" s="23"/>
      <c r="H245" s="133"/>
      <c r="J245" s="90"/>
    </row>
    <row r="246" spans="2:10" s="89" customFormat="1">
      <c r="B246" s="134" t="s">
        <v>305</v>
      </c>
      <c r="C246" s="183" t="s">
        <v>306</v>
      </c>
      <c r="D246" s="183"/>
      <c r="E246" s="183"/>
      <c r="F246" s="183"/>
      <c r="G246" s="24"/>
      <c r="H246" s="135"/>
    </row>
    <row r="247" spans="2:10" s="89" customFormat="1" ht="31.5">
      <c r="B247" s="136">
        <f>+COUNT($B$246:B246)+1</f>
        <v>1</v>
      </c>
      <c r="C247" s="58" t="s">
        <v>307</v>
      </c>
      <c r="D247" s="59" t="s">
        <v>822</v>
      </c>
      <c r="E247" s="57" t="s">
        <v>54</v>
      </c>
      <c r="F247" s="57">
        <v>40</v>
      </c>
      <c r="G247" s="26"/>
      <c r="H247" s="135">
        <f t="shared" ref="H247:H256" si="16">+$F247*G247</f>
        <v>0</v>
      </c>
      <c r="J247" s="90"/>
    </row>
    <row r="248" spans="2:10" s="89" customFormat="1" ht="31.5">
      <c r="B248" s="136">
        <f>+COUNT($B$246:B247)+1</f>
        <v>2</v>
      </c>
      <c r="C248" s="58" t="s">
        <v>308</v>
      </c>
      <c r="D248" s="59" t="s">
        <v>823</v>
      </c>
      <c r="E248" s="57" t="s">
        <v>23</v>
      </c>
      <c r="F248" s="57">
        <v>2</v>
      </c>
      <c r="G248" s="26"/>
      <c r="H248" s="135">
        <f t="shared" si="16"/>
        <v>0</v>
      </c>
      <c r="J248" s="90"/>
    </row>
    <row r="249" spans="2:10" s="89" customFormat="1" ht="63">
      <c r="B249" s="136">
        <f>+COUNT($B$246:B248)+1</f>
        <v>3</v>
      </c>
      <c r="C249" s="58" t="s">
        <v>309</v>
      </c>
      <c r="D249" s="59" t="s">
        <v>824</v>
      </c>
      <c r="E249" s="57" t="s">
        <v>23</v>
      </c>
      <c r="F249" s="57">
        <v>2</v>
      </c>
      <c r="G249" s="26"/>
      <c r="H249" s="135">
        <f t="shared" si="16"/>
        <v>0</v>
      </c>
      <c r="J249" s="90"/>
    </row>
    <row r="250" spans="2:10" s="89" customFormat="1">
      <c r="B250" s="134" t="s">
        <v>96</v>
      </c>
      <c r="C250" s="183" t="s">
        <v>310</v>
      </c>
      <c r="D250" s="183"/>
      <c r="E250" s="183"/>
      <c r="F250" s="183"/>
      <c r="G250" s="24"/>
      <c r="H250" s="135"/>
    </row>
    <row r="251" spans="2:10" s="89" customFormat="1">
      <c r="B251" s="136">
        <f>+COUNT($B$246:B250)+1</f>
        <v>4</v>
      </c>
      <c r="C251" s="58" t="s">
        <v>311</v>
      </c>
      <c r="D251" s="59" t="s">
        <v>825</v>
      </c>
      <c r="E251" s="57" t="s">
        <v>23</v>
      </c>
      <c r="F251" s="57">
        <v>1</v>
      </c>
      <c r="G251" s="26"/>
      <c r="H251" s="135">
        <f t="shared" si="16"/>
        <v>0</v>
      </c>
      <c r="J251" s="90"/>
    </row>
    <row r="252" spans="2:10" s="89" customFormat="1">
      <c r="B252" s="136">
        <f>+COUNT($B$246:B251)+1</f>
        <v>5</v>
      </c>
      <c r="C252" s="58" t="s">
        <v>62</v>
      </c>
      <c r="D252" s="59" t="s">
        <v>70</v>
      </c>
      <c r="E252" s="57" t="s">
        <v>71</v>
      </c>
      <c r="F252" s="57">
        <v>80</v>
      </c>
      <c r="G252" s="26"/>
      <c r="H252" s="135">
        <f t="shared" si="16"/>
        <v>0</v>
      </c>
      <c r="J252" s="90"/>
    </row>
    <row r="253" spans="2:10" s="89" customFormat="1">
      <c r="B253" s="136">
        <f>+COUNT($B$246:B252)+1</f>
        <v>6</v>
      </c>
      <c r="C253" s="58" t="s">
        <v>116</v>
      </c>
      <c r="D253" s="59" t="s">
        <v>99</v>
      </c>
      <c r="E253" s="57" t="s">
        <v>71</v>
      </c>
      <c r="F253" s="57">
        <v>20</v>
      </c>
      <c r="G253" s="26"/>
      <c r="H253" s="135">
        <f t="shared" si="16"/>
        <v>0</v>
      </c>
      <c r="J253" s="90"/>
    </row>
    <row r="254" spans="2:10" s="89" customFormat="1" ht="31.5">
      <c r="B254" s="136">
        <f>+COUNT($B$246:B253)+1</f>
        <v>7</v>
      </c>
      <c r="C254" s="58" t="s">
        <v>117</v>
      </c>
      <c r="D254" s="59" t="s">
        <v>72</v>
      </c>
      <c r="E254" s="57" t="s">
        <v>23</v>
      </c>
      <c r="F254" s="57">
        <v>1</v>
      </c>
      <c r="G254" s="26"/>
      <c r="H254" s="135">
        <f t="shared" si="16"/>
        <v>0</v>
      </c>
      <c r="J254" s="90"/>
    </row>
    <row r="255" spans="2:10" s="89" customFormat="1" ht="31.5">
      <c r="B255" s="136">
        <f>+COUNT($B$246:B254)+1</f>
        <v>8</v>
      </c>
      <c r="C255" s="58" t="s">
        <v>312</v>
      </c>
      <c r="D255" s="59" t="s">
        <v>313</v>
      </c>
      <c r="E255" s="57" t="s">
        <v>23</v>
      </c>
      <c r="F255" s="57">
        <v>1</v>
      </c>
      <c r="G255" s="26"/>
      <c r="H255" s="135">
        <f t="shared" si="16"/>
        <v>0</v>
      </c>
      <c r="J255" s="90"/>
    </row>
    <row r="256" spans="2:10" s="89" customFormat="1">
      <c r="B256" s="136">
        <f>+COUNT($B$246:B255)+1</f>
        <v>9</v>
      </c>
      <c r="C256" s="58" t="s">
        <v>314</v>
      </c>
      <c r="D256" s="59" t="s">
        <v>315</v>
      </c>
      <c r="E256" s="57" t="s">
        <v>23</v>
      </c>
      <c r="F256" s="57">
        <v>1</v>
      </c>
      <c r="G256" s="26"/>
      <c r="H256" s="135">
        <f t="shared" si="16"/>
        <v>0</v>
      </c>
      <c r="J256" s="90"/>
    </row>
    <row r="257" spans="2:8" s="89" customFormat="1" ht="15.75" customHeight="1">
      <c r="B257" s="141"/>
      <c r="C257" s="142"/>
      <c r="D257" s="143"/>
      <c r="E257" s="144"/>
      <c r="F257" s="145"/>
      <c r="G257" s="64"/>
      <c r="H257" s="146"/>
    </row>
    <row r="258" spans="2:8" s="89" customFormat="1" ht="16.5" thickBot="1">
      <c r="B258" s="147"/>
      <c r="C258" s="148"/>
      <c r="D258" s="148"/>
      <c r="E258" s="149"/>
      <c r="F258" s="149"/>
      <c r="G258" s="25" t="str">
        <f>C245&amp;" SKUPAJ:"</f>
        <v>TUJE STORITVE SKUPAJ:</v>
      </c>
      <c r="H258" s="150">
        <f>SUM(H$247:H$256)</f>
        <v>0</v>
      </c>
    </row>
  </sheetData>
  <sheetProtection algorithmName="SHA-512" hashValue="W50dSDrTkt30sUSyOJ/vnCeZ0S4xXhOHvdKinKzRuMz6AM17bix6N3xTGTtZGMCjvbGKtpQC0MPvu76OlD5kPw==" saltValue="o75Ejm26fZAozSwHRN747w==" spinCount="100000" sheet="1" objects="1" scenarios="1"/>
  <mergeCells count="38">
    <mergeCell ref="C83:F83"/>
    <mergeCell ref="C86:F86"/>
    <mergeCell ref="C88:F88"/>
    <mergeCell ref="C93:F93"/>
    <mergeCell ref="C118:F118"/>
    <mergeCell ref="C96:F96"/>
    <mergeCell ref="C97:F97"/>
    <mergeCell ref="C106:F106"/>
    <mergeCell ref="C33:F33"/>
    <mergeCell ref="C34:F34"/>
    <mergeCell ref="C26:D26"/>
    <mergeCell ref="C27:F27"/>
    <mergeCell ref="C70:F70"/>
    <mergeCell ref="C69:D69"/>
    <mergeCell ref="C61:F61"/>
    <mergeCell ref="C246:F246"/>
    <mergeCell ref="C250:F250"/>
    <mergeCell ref="C107:F107"/>
    <mergeCell ref="C108:F108"/>
    <mergeCell ref="C110:F110"/>
    <mergeCell ref="C113:F113"/>
    <mergeCell ref="C185:D185"/>
    <mergeCell ref="C186:F186"/>
    <mergeCell ref="C128:F128"/>
    <mergeCell ref="C218:D218"/>
    <mergeCell ref="C121:F121"/>
    <mergeCell ref="C127:D127"/>
    <mergeCell ref="C131:F131"/>
    <mergeCell ref="C139:F139"/>
    <mergeCell ref="C154:F154"/>
    <mergeCell ref="C114:F114"/>
    <mergeCell ref="C245:D245"/>
    <mergeCell ref="C105:D105"/>
    <mergeCell ref="C219:F219"/>
    <mergeCell ref="C191:F191"/>
    <mergeCell ref="C196:F196"/>
    <mergeCell ref="C232:F232"/>
    <mergeCell ref="C240:F240"/>
  </mergeCells>
  <pageMargins left="0.70866141732283472" right="0.70866141732283472" top="0.74803149606299213" bottom="0.74803149606299213" header="0.31496062992125984" footer="0.31496062992125984"/>
  <pageSetup paperSize="9" scale="65" orientation="portrait" r:id="rId1"/>
  <headerFooter>
    <oddHeader>&amp;C&amp;"-,Ležeče"Rekonstrukcija ceste R1-212/1119 Bloška Polica - Sodražica
od km 13,540 do km 15,352 skozi Žimarice&amp;R&amp;"-,Ležeče"RAZPIS 2020</oddHeader>
    <oddFooter>Stran &amp;P od &amp;N</oddFooter>
  </headerFooter>
  <rowBreaks count="5" manualBreakCount="5">
    <brk id="45" min="1" max="7" man="1"/>
    <brk id="67" min="1" max="7" man="1"/>
    <brk id="120" min="1" max="7" man="1"/>
    <brk id="149" min="1" max="7" man="1"/>
    <brk id="249" min="1" max="7" man="1"/>
  </rowBreaks>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407134-504D-4819-925A-0481467FA9A3}">
  <sheetPr>
    <tabColor rgb="FF00339C"/>
  </sheetPr>
  <dimension ref="B1:K165"/>
  <sheetViews>
    <sheetView view="pageBreakPreview" zoomScaleNormal="100" zoomScaleSheetLayoutView="100" workbookViewId="0">
      <selection activeCell="D11" sqref="D11"/>
    </sheetView>
  </sheetViews>
  <sheetFormatPr defaultColWidth="9.140625" defaultRowHeight="15.75"/>
  <cols>
    <col min="1" max="1" width="9.140625" style="90"/>
    <col min="2" max="3" width="10.7109375" style="92" customWidth="1"/>
    <col min="4" max="4" width="47.7109375" style="86" customWidth="1"/>
    <col min="5" max="5" width="14.7109375" style="87" customWidth="1"/>
    <col min="6" max="6" width="12.7109375" style="87" customWidth="1"/>
    <col min="7" max="7" width="15.7109375" style="18" customWidth="1"/>
    <col min="8" max="8" width="15.7109375" style="88" customWidth="1"/>
    <col min="9" max="9" width="11.5703125" style="89" bestFit="1" customWidth="1"/>
    <col min="10" max="10" width="10.140625" style="90" bestFit="1" customWidth="1"/>
    <col min="11" max="16384" width="9.140625" style="90"/>
  </cols>
  <sheetData>
    <row r="1" spans="2:10">
      <c r="B1" s="84" t="s">
        <v>55</v>
      </c>
      <c r="C1" s="85" t="str">
        <f ca="1">MID(CELL("filename",A1),FIND("]",CELL("filename",A1))+1,255)</f>
        <v>MOST ČEZ PERILŠČICO</v>
      </c>
    </row>
    <row r="3" spans="2:10">
      <c r="B3" s="91" t="s">
        <v>14</v>
      </c>
    </row>
    <row r="4" spans="2:10">
      <c r="B4" s="93" t="str">
        <f ca="1">"REKAPITULACIJA "&amp;C1</f>
        <v>REKAPITULACIJA MOST ČEZ PERILŠČICO</v>
      </c>
      <c r="C4" s="94"/>
      <c r="D4" s="94"/>
      <c r="E4" s="95"/>
      <c r="F4" s="95"/>
      <c r="G4" s="19"/>
      <c r="H4" s="57"/>
      <c r="I4" s="96"/>
    </row>
    <row r="5" spans="2:10">
      <c r="B5" s="97"/>
      <c r="C5" s="98"/>
      <c r="D5" s="99"/>
      <c r="H5" s="100"/>
      <c r="I5" s="101"/>
      <c r="J5" s="102"/>
    </row>
    <row r="6" spans="2:10">
      <c r="B6" s="103" t="s">
        <v>47</v>
      </c>
      <c r="D6" s="104" t="str">
        <f>VLOOKUP(B6,$B$20:$H$9923,2,FALSE)</f>
        <v>PREDDELA</v>
      </c>
      <c r="E6" s="105"/>
      <c r="F6" s="88"/>
      <c r="H6" s="106">
        <f>VLOOKUP($D6&amp;" SKUPAJ:",$G$20:H$9923,2,FALSE)</f>
        <v>0</v>
      </c>
      <c r="I6" s="107"/>
      <c r="J6" s="108"/>
    </row>
    <row r="7" spans="2:10">
      <c r="B7" s="103"/>
      <c r="D7" s="104"/>
      <c r="E7" s="105"/>
      <c r="F7" s="88"/>
      <c r="H7" s="106"/>
      <c r="I7" s="109"/>
      <c r="J7" s="110"/>
    </row>
    <row r="8" spans="2:10">
      <c r="B8" s="103" t="s">
        <v>48</v>
      </c>
      <c r="D8" s="104" t="str">
        <f>VLOOKUP(B8,$B$20:$H$9923,2,FALSE)</f>
        <v>ZEMELJSKA DELA IN TEMELJENJE</v>
      </c>
      <c r="E8" s="105"/>
      <c r="F8" s="88"/>
      <c r="H8" s="106">
        <f>VLOOKUP($D8&amp;" SKUPAJ:",$G$20:H$9923,2,FALSE)</f>
        <v>0</v>
      </c>
      <c r="I8" s="111"/>
      <c r="J8" s="112"/>
    </row>
    <row r="9" spans="2:10">
      <c r="B9" s="103"/>
      <c r="D9" s="104"/>
      <c r="E9" s="105"/>
      <c r="F9" s="88"/>
      <c r="H9" s="106"/>
      <c r="I9" s="96"/>
    </row>
    <row r="10" spans="2:10">
      <c r="B10" s="103" t="s">
        <v>45</v>
      </c>
      <c r="D10" s="104" t="str">
        <f>VLOOKUP(B10,$B$20:$H$9923,2,FALSE)</f>
        <v>VOZIŠČE KONSTRUKCIJE</v>
      </c>
      <c r="E10" s="105"/>
      <c r="F10" s="88"/>
      <c r="H10" s="106">
        <f>VLOOKUP($D10&amp;" SKUPAJ:",$G$20:H$9923,2,FALSE)</f>
        <v>0</v>
      </c>
    </row>
    <row r="11" spans="2:10">
      <c r="B11" s="103"/>
      <c r="D11" s="104"/>
      <c r="E11" s="105"/>
      <c r="F11" s="88"/>
      <c r="H11" s="106"/>
    </row>
    <row r="12" spans="2:10">
      <c r="B12" s="103" t="s">
        <v>53</v>
      </c>
      <c r="D12" s="104" t="str">
        <f>VLOOKUP(B12,$B$20:$H$9923,2,FALSE)</f>
        <v>GRADBENA IN OBRTNIŠKA DELA</v>
      </c>
      <c r="E12" s="105"/>
      <c r="F12" s="88"/>
      <c r="H12" s="106">
        <f>VLOOKUP($D12&amp;" SKUPAJ:",$G$20:H$9923,2,FALSE)</f>
        <v>0</v>
      </c>
      <c r="I12" s="111"/>
      <c r="J12" s="112"/>
    </row>
    <row r="13" spans="2:10">
      <c r="B13" s="103"/>
      <c r="D13" s="104"/>
      <c r="E13" s="105"/>
      <c r="F13" s="88"/>
      <c r="H13" s="106"/>
      <c r="I13" s="96"/>
    </row>
    <row r="14" spans="2:10">
      <c r="B14" s="103" t="s">
        <v>68</v>
      </c>
      <c r="D14" s="104" t="str">
        <f>VLOOKUP(B14,$B$20:$H$9923,2,FALSE)</f>
        <v>ZIDARSKA DELA</v>
      </c>
      <c r="E14" s="105"/>
      <c r="F14" s="88"/>
      <c r="H14" s="106">
        <f>VLOOKUP($D14&amp;" SKUPAJ:",$G$20:H$9923,2,FALSE)</f>
        <v>0</v>
      </c>
    </row>
    <row r="15" spans="2:10">
      <c r="B15" s="103"/>
      <c r="D15" s="104"/>
      <c r="E15" s="105"/>
      <c r="F15" s="88"/>
      <c r="H15" s="106"/>
    </row>
    <row r="16" spans="2:10">
      <c r="B16" s="103" t="s">
        <v>69</v>
      </c>
      <c r="D16" s="104" t="str">
        <f>VLOOKUP(B16,$B$20:$H$9923,2,FALSE)</f>
        <v>TUJE STORITVE</v>
      </c>
      <c r="E16" s="105"/>
      <c r="F16" s="88"/>
      <c r="H16" s="106">
        <f>VLOOKUP($D16&amp;" SKUPAJ:",$G$20:H$9923,2,FALSE)</f>
        <v>0</v>
      </c>
      <c r="I16" s="111"/>
      <c r="J16" s="112"/>
    </row>
    <row r="17" spans="2:8" s="89" customFormat="1" ht="16.5" thickBot="1">
      <c r="B17" s="113"/>
      <c r="C17" s="114"/>
      <c r="D17" s="115"/>
      <c r="E17" s="116"/>
      <c r="F17" s="117"/>
      <c r="G17" s="20"/>
      <c r="H17" s="118"/>
    </row>
    <row r="18" spans="2:8" s="89" customFormat="1" ht="16.5" thickTop="1">
      <c r="B18" s="119"/>
      <c r="C18" s="120"/>
      <c r="D18" s="121"/>
      <c r="E18" s="122"/>
      <c r="F18" s="123"/>
      <c r="G18" s="21" t="str">
        <f ca="1">"SKUPAJ "&amp;C1&amp;" (BREZ DDV):"</f>
        <v>SKUPAJ MOST ČEZ PERILŠČICO (BREZ DDV):</v>
      </c>
      <c r="H18" s="124">
        <f>ROUND(SUM(H6:H16),2)</f>
        <v>0</v>
      </c>
    </row>
    <row r="20" spans="2:8" s="89" customFormat="1" ht="16.5" thickBot="1">
      <c r="B20" s="125" t="s">
        <v>0</v>
      </c>
      <c r="C20" s="126" t="s">
        <v>1</v>
      </c>
      <c r="D20" s="127" t="s">
        <v>2</v>
      </c>
      <c r="E20" s="128" t="s">
        <v>3</v>
      </c>
      <c r="F20" s="128" t="s">
        <v>4</v>
      </c>
      <c r="G20" s="22" t="s">
        <v>5</v>
      </c>
      <c r="H20" s="128" t="s">
        <v>6</v>
      </c>
    </row>
    <row r="22" spans="2:8" ht="191.25" customHeight="1">
      <c r="B22" s="129"/>
      <c r="C22" s="185" t="s">
        <v>1401</v>
      </c>
      <c r="D22" s="185"/>
      <c r="E22" s="185"/>
      <c r="F22" s="185"/>
      <c r="G22" s="78"/>
      <c r="H22" s="129"/>
    </row>
    <row r="23" spans="2:8" ht="288" customHeight="1">
      <c r="B23" s="129"/>
      <c r="C23" s="185" t="s">
        <v>1400</v>
      </c>
      <c r="D23" s="185"/>
      <c r="E23" s="185"/>
      <c r="F23" s="185"/>
      <c r="G23" s="78"/>
      <c r="H23" s="129"/>
    </row>
    <row r="25" spans="2:8" s="89" customFormat="1">
      <c r="B25" s="130" t="s">
        <v>47</v>
      </c>
      <c r="C25" s="182" t="s">
        <v>97</v>
      </c>
      <c r="D25" s="182"/>
      <c r="E25" s="131"/>
      <c r="F25" s="132"/>
      <c r="G25" s="23"/>
      <c r="H25" s="133"/>
    </row>
    <row r="26" spans="2:8" s="89" customFormat="1">
      <c r="B26" s="155"/>
      <c r="C26" s="186" t="s">
        <v>371</v>
      </c>
      <c r="D26" s="186"/>
      <c r="E26" s="186"/>
      <c r="F26" s="186"/>
      <c r="G26" s="79"/>
      <c r="H26" s="156"/>
    </row>
    <row r="27" spans="2:8" s="89" customFormat="1" ht="81.75" customHeight="1">
      <c r="B27" s="157" t="s">
        <v>370</v>
      </c>
      <c r="C27" s="187" t="s">
        <v>372</v>
      </c>
      <c r="D27" s="187"/>
      <c r="E27" s="187"/>
      <c r="F27" s="187"/>
      <c r="G27" s="79"/>
      <c r="H27" s="156"/>
    </row>
    <row r="28" spans="2:8" s="89" customFormat="1" ht="52.5" customHeight="1">
      <c r="B28" s="157" t="s">
        <v>370</v>
      </c>
      <c r="C28" s="187" t="s">
        <v>373</v>
      </c>
      <c r="D28" s="187"/>
      <c r="E28" s="187"/>
      <c r="F28" s="187"/>
      <c r="G28" s="79"/>
      <c r="H28" s="156"/>
    </row>
    <row r="29" spans="2:8" s="89" customFormat="1" ht="36" customHeight="1">
      <c r="B29" s="157" t="s">
        <v>370</v>
      </c>
      <c r="C29" s="187" t="s">
        <v>374</v>
      </c>
      <c r="D29" s="187"/>
      <c r="E29" s="187"/>
      <c r="F29" s="187"/>
      <c r="G29" s="79"/>
      <c r="H29" s="156"/>
    </row>
    <row r="30" spans="2:8" s="89" customFormat="1" ht="36" customHeight="1">
      <c r="B30" s="157" t="s">
        <v>370</v>
      </c>
      <c r="C30" s="187" t="s">
        <v>375</v>
      </c>
      <c r="D30" s="187"/>
      <c r="E30" s="187"/>
      <c r="F30" s="187"/>
      <c r="G30" s="79"/>
      <c r="H30" s="156"/>
    </row>
    <row r="31" spans="2:8" s="89" customFormat="1">
      <c r="B31" s="157" t="s">
        <v>370</v>
      </c>
      <c r="C31" s="187" t="s">
        <v>376</v>
      </c>
      <c r="D31" s="187"/>
      <c r="E31" s="187"/>
      <c r="F31" s="187"/>
      <c r="G31" s="79"/>
      <c r="H31" s="156"/>
    </row>
    <row r="32" spans="2:8" s="89" customFormat="1" ht="35.25" customHeight="1">
      <c r="B32" s="157" t="s">
        <v>370</v>
      </c>
      <c r="C32" s="187" t="s">
        <v>377</v>
      </c>
      <c r="D32" s="187"/>
      <c r="E32" s="187"/>
      <c r="F32" s="187"/>
      <c r="G32" s="79"/>
      <c r="H32" s="156"/>
    </row>
    <row r="33" spans="2:11" s="89" customFormat="1" ht="17.25" customHeight="1">
      <c r="B33" s="157" t="s">
        <v>370</v>
      </c>
      <c r="C33" s="187" t="s">
        <v>378</v>
      </c>
      <c r="D33" s="187"/>
      <c r="E33" s="187"/>
      <c r="F33" s="187"/>
      <c r="G33" s="79"/>
      <c r="H33" s="156"/>
    </row>
    <row r="34" spans="2:11" s="89" customFormat="1" ht="90" customHeight="1">
      <c r="B34" s="157" t="s">
        <v>370</v>
      </c>
      <c r="C34" s="187" t="s">
        <v>379</v>
      </c>
      <c r="D34" s="187"/>
      <c r="E34" s="187"/>
      <c r="F34" s="187"/>
      <c r="G34" s="79"/>
      <c r="H34" s="156"/>
    </row>
    <row r="35" spans="2:11" s="89" customFormat="1">
      <c r="B35" s="157" t="s">
        <v>370</v>
      </c>
      <c r="C35" s="187" t="s">
        <v>380</v>
      </c>
      <c r="D35" s="187"/>
      <c r="E35" s="187"/>
      <c r="F35" s="187"/>
      <c r="G35" s="79"/>
      <c r="H35" s="156"/>
    </row>
    <row r="36" spans="2:11" s="89" customFormat="1">
      <c r="B36" s="134" t="s">
        <v>65</v>
      </c>
      <c r="C36" s="183" t="s">
        <v>123</v>
      </c>
      <c r="D36" s="183"/>
      <c r="E36" s="183"/>
      <c r="F36" s="183"/>
      <c r="G36" s="24"/>
      <c r="H36" s="135"/>
    </row>
    <row r="37" spans="2:11" s="89" customFormat="1" ht="31.5">
      <c r="B37" s="136">
        <f>+COUNT($B$36:B36)+1</f>
        <v>1</v>
      </c>
      <c r="C37" s="58" t="s">
        <v>381</v>
      </c>
      <c r="D37" s="59" t="s">
        <v>826</v>
      </c>
      <c r="E37" s="57" t="s">
        <v>23</v>
      </c>
      <c r="F37" s="57">
        <v>1</v>
      </c>
      <c r="G37" s="26"/>
      <c r="H37" s="135">
        <f>+$F37*G37</f>
        <v>0</v>
      </c>
      <c r="K37" s="87"/>
    </row>
    <row r="38" spans="2:11" s="89" customFormat="1" ht="31.5">
      <c r="B38" s="136">
        <f>+COUNT($B$36:B37)+1</f>
        <v>2</v>
      </c>
      <c r="C38" s="58" t="s">
        <v>382</v>
      </c>
      <c r="D38" s="59" t="s">
        <v>383</v>
      </c>
      <c r="E38" s="57" t="s">
        <v>384</v>
      </c>
      <c r="F38" s="57">
        <v>52</v>
      </c>
      <c r="G38" s="26"/>
      <c r="H38" s="135">
        <f t="shared" ref="H38:H43" si="0">+$F38*G38</f>
        <v>0</v>
      </c>
      <c r="K38" s="87"/>
    </row>
    <row r="39" spans="2:11" s="89" customFormat="1">
      <c r="B39" s="134" t="s">
        <v>67</v>
      </c>
      <c r="C39" s="183" t="s">
        <v>385</v>
      </c>
      <c r="D39" s="183"/>
      <c r="E39" s="183"/>
      <c r="F39" s="183"/>
      <c r="G39" s="24"/>
      <c r="H39" s="135"/>
    </row>
    <row r="40" spans="2:11" s="89" customFormat="1" ht="35.25" customHeight="1">
      <c r="B40" s="134"/>
      <c r="C40" s="184" t="s">
        <v>682</v>
      </c>
      <c r="D40" s="184"/>
      <c r="E40" s="184"/>
      <c r="F40" s="184"/>
      <c r="G40" s="24"/>
      <c r="H40" s="135"/>
    </row>
    <row r="41" spans="2:11" s="89" customFormat="1" ht="31.5">
      <c r="B41" s="136">
        <f>+COUNT($B$36:B40)+1</f>
        <v>3</v>
      </c>
      <c r="C41" s="58" t="s">
        <v>386</v>
      </c>
      <c r="D41" s="59" t="s">
        <v>827</v>
      </c>
      <c r="E41" s="57" t="s">
        <v>54</v>
      </c>
      <c r="F41" s="57">
        <v>10</v>
      </c>
      <c r="G41" s="26"/>
      <c r="H41" s="135">
        <f t="shared" si="0"/>
        <v>0</v>
      </c>
      <c r="K41" s="87"/>
    </row>
    <row r="42" spans="2:11" s="89" customFormat="1" ht="31.5">
      <c r="B42" s="136">
        <f>+COUNT($B$36:B41)+1</f>
        <v>4</v>
      </c>
      <c r="C42" s="58" t="s">
        <v>141</v>
      </c>
      <c r="D42" s="59" t="s">
        <v>828</v>
      </c>
      <c r="E42" s="57" t="s">
        <v>24</v>
      </c>
      <c r="F42" s="57">
        <v>45</v>
      </c>
      <c r="G42" s="26"/>
      <c r="H42" s="135">
        <f t="shared" si="0"/>
        <v>0</v>
      </c>
      <c r="K42" s="87"/>
    </row>
    <row r="43" spans="2:11" s="89" customFormat="1" ht="31.5">
      <c r="B43" s="136">
        <f>+COUNT($B$36:B42)+1</f>
        <v>5</v>
      </c>
      <c r="C43" s="58" t="s">
        <v>387</v>
      </c>
      <c r="D43" s="59" t="s">
        <v>829</v>
      </c>
      <c r="E43" s="57" t="s">
        <v>25</v>
      </c>
      <c r="F43" s="57">
        <v>3.2</v>
      </c>
      <c r="G43" s="26"/>
      <c r="H43" s="135">
        <f t="shared" si="0"/>
        <v>0</v>
      </c>
      <c r="K43" s="87"/>
    </row>
    <row r="44" spans="2:11" s="89" customFormat="1" ht="31.5">
      <c r="B44" s="136">
        <f>+COUNT($B$36:B43)+1</f>
        <v>6</v>
      </c>
      <c r="C44" s="58" t="s">
        <v>388</v>
      </c>
      <c r="D44" s="59" t="s">
        <v>830</v>
      </c>
      <c r="E44" s="57" t="s">
        <v>25</v>
      </c>
      <c r="F44" s="57">
        <v>68</v>
      </c>
      <c r="G44" s="26"/>
      <c r="H44" s="135">
        <f t="shared" ref="H44:H46" si="1">+$F44*G44</f>
        <v>0</v>
      </c>
      <c r="K44" s="87"/>
    </row>
    <row r="45" spans="2:11" s="89" customFormat="1" ht="31.5">
      <c r="B45" s="136">
        <f>+COUNT($B$36:B44)+1</f>
        <v>7</v>
      </c>
      <c r="C45" s="140" t="s">
        <v>389</v>
      </c>
      <c r="D45" s="59" t="s">
        <v>831</v>
      </c>
      <c r="E45" s="57" t="s">
        <v>24</v>
      </c>
      <c r="F45" s="57">
        <v>8</v>
      </c>
      <c r="G45" s="26"/>
      <c r="H45" s="135">
        <f t="shared" si="1"/>
        <v>0</v>
      </c>
      <c r="K45" s="87"/>
    </row>
    <row r="46" spans="2:11" s="89" customFormat="1" ht="31.5">
      <c r="B46" s="136">
        <f>+COUNT($B$36:B45)+1</f>
        <v>8</v>
      </c>
      <c r="C46" s="58" t="s">
        <v>390</v>
      </c>
      <c r="D46" s="59" t="s">
        <v>832</v>
      </c>
      <c r="E46" s="57" t="s">
        <v>24</v>
      </c>
      <c r="F46" s="57">
        <v>50</v>
      </c>
      <c r="G46" s="26"/>
      <c r="H46" s="135">
        <f t="shared" si="1"/>
        <v>0</v>
      </c>
    </row>
    <row r="47" spans="2:11" s="89" customFormat="1">
      <c r="B47" s="134" t="s">
        <v>73</v>
      </c>
      <c r="C47" s="183" t="s">
        <v>120</v>
      </c>
      <c r="D47" s="183"/>
      <c r="E47" s="183"/>
      <c r="F47" s="183"/>
      <c r="G47" s="24"/>
      <c r="H47" s="135"/>
    </row>
    <row r="48" spans="2:11" s="89" customFormat="1">
      <c r="B48" s="134" t="s">
        <v>833</v>
      </c>
      <c r="C48" s="183" t="s">
        <v>834</v>
      </c>
      <c r="D48" s="183"/>
      <c r="E48" s="183"/>
      <c r="F48" s="183"/>
      <c r="G48" s="24"/>
      <c r="H48" s="135"/>
    </row>
    <row r="49" spans="2:8" s="89" customFormat="1" ht="31.5">
      <c r="B49" s="136">
        <f>+COUNT($B$36:B48)+1</f>
        <v>9</v>
      </c>
      <c r="C49" s="58" t="s">
        <v>102</v>
      </c>
      <c r="D49" s="59" t="s">
        <v>392</v>
      </c>
      <c r="E49" s="57" t="s">
        <v>23</v>
      </c>
      <c r="F49" s="57">
        <v>1</v>
      </c>
      <c r="G49" s="26"/>
      <c r="H49" s="135">
        <f>+$F49*G49</f>
        <v>0</v>
      </c>
    </row>
    <row r="50" spans="2:8" s="89" customFormat="1" ht="15.75" customHeight="1">
      <c r="B50" s="141"/>
      <c r="C50" s="142"/>
      <c r="D50" s="143"/>
      <c r="E50" s="144"/>
      <c r="F50" s="145"/>
      <c r="G50" s="64"/>
      <c r="H50" s="146"/>
    </row>
    <row r="51" spans="2:8" s="89" customFormat="1" ht="16.5" thickBot="1">
      <c r="B51" s="147"/>
      <c r="C51" s="148"/>
      <c r="D51" s="148"/>
      <c r="E51" s="149"/>
      <c r="F51" s="149"/>
      <c r="G51" s="25" t="str">
        <f>C25&amp;" SKUPAJ:"</f>
        <v>PREDDELA SKUPAJ:</v>
      </c>
      <c r="H51" s="150">
        <f>SUM(H$37:H$49)</f>
        <v>0</v>
      </c>
    </row>
    <row r="52" spans="2:8" s="89" customFormat="1">
      <c r="B52" s="141"/>
      <c r="C52" s="142"/>
      <c r="D52" s="143"/>
      <c r="E52" s="144"/>
      <c r="F52" s="145"/>
      <c r="G52" s="64"/>
      <c r="H52" s="146"/>
    </row>
    <row r="53" spans="2:8" s="89" customFormat="1">
      <c r="B53" s="130" t="s">
        <v>48</v>
      </c>
      <c r="C53" s="182" t="s">
        <v>168</v>
      </c>
      <c r="D53" s="182"/>
      <c r="E53" s="131"/>
      <c r="F53" s="132"/>
      <c r="G53" s="23"/>
      <c r="H53" s="133"/>
    </row>
    <row r="54" spans="2:8" s="89" customFormat="1">
      <c r="B54" s="134" t="s">
        <v>74</v>
      </c>
      <c r="C54" s="183" t="s">
        <v>121</v>
      </c>
      <c r="D54" s="183"/>
      <c r="E54" s="183"/>
      <c r="F54" s="183"/>
      <c r="G54" s="24"/>
      <c r="H54" s="135"/>
    </row>
    <row r="55" spans="2:8" s="89" customFormat="1" ht="31.5">
      <c r="B55" s="136">
        <f>+COUNT($B$54:B54)+1</f>
        <v>1</v>
      </c>
      <c r="C55" s="58" t="s">
        <v>169</v>
      </c>
      <c r="D55" s="151" t="s">
        <v>835</v>
      </c>
      <c r="E55" s="57" t="s">
        <v>25</v>
      </c>
      <c r="F55" s="57">
        <v>95</v>
      </c>
      <c r="G55" s="26"/>
      <c r="H55" s="135">
        <f t="shared" ref="H55:H66" si="2">+$F55*G55</f>
        <v>0</v>
      </c>
    </row>
    <row r="56" spans="2:8" s="89" customFormat="1" ht="63">
      <c r="B56" s="136">
        <f>+COUNT($B$54:B55)+1</f>
        <v>2</v>
      </c>
      <c r="C56" s="58" t="s">
        <v>393</v>
      </c>
      <c r="D56" s="151" t="s">
        <v>1365</v>
      </c>
      <c r="E56" s="57" t="s">
        <v>394</v>
      </c>
      <c r="F56" s="57">
        <v>295</v>
      </c>
      <c r="G56" s="26"/>
      <c r="H56" s="135">
        <f t="shared" si="2"/>
        <v>0</v>
      </c>
    </row>
    <row r="57" spans="2:8" s="89" customFormat="1" ht="63">
      <c r="B57" s="136">
        <f>+COUNT($B$54:B56)+1</f>
        <v>3</v>
      </c>
      <c r="C57" s="58" t="s">
        <v>395</v>
      </c>
      <c r="D57" s="151" t="s">
        <v>1366</v>
      </c>
      <c r="E57" s="57" t="s">
        <v>394</v>
      </c>
      <c r="F57" s="57">
        <v>165</v>
      </c>
      <c r="G57" s="26"/>
      <c r="H57" s="135">
        <f t="shared" si="2"/>
        <v>0</v>
      </c>
    </row>
    <row r="58" spans="2:8" s="89" customFormat="1" ht="63">
      <c r="B58" s="136">
        <f>+COUNT($B$54:B57)+1</f>
        <v>4</v>
      </c>
      <c r="C58" s="58" t="s">
        <v>396</v>
      </c>
      <c r="D58" s="151" t="s">
        <v>1367</v>
      </c>
      <c r="E58" s="57" t="s">
        <v>394</v>
      </c>
      <c r="F58" s="57">
        <v>95</v>
      </c>
      <c r="G58" s="26"/>
      <c r="H58" s="135">
        <f t="shared" si="2"/>
        <v>0</v>
      </c>
    </row>
    <row r="59" spans="2:8" s="89" customFormat="1">
      <c r="B59" s="134" t="s">
        <v>75</v>
      </c>
      <c r="C59" s="183" t="s">
        <v>130</v>
      </c>
      <c r="D59" s="183"/>
      <c r="E59" s="183"/>
      <c r="F59" s="183"/>
      <c r="G59" s="24"/>
      <c r="H59" s="135"/>
    </row>
    <row r="60" spans="2:8" s="89" customFormat="1">
      <c r="B60" s="136">
        <f>+COUNT($B$54:B59)+1</f>
        <v>5</v>
      </c>
      <c r="C60" s="58" t="s">
        <v>397</v>
      </c>
      <c r="D60" s="59" t="s">
        <v>398</v>
      </c>
      <c r="E60" s="57" t="s">
        <v>24</v>
      </c>
      <c r="F60" s="57">
        <v>210</v>
      </c>
      <c r="G60" s="26"/>
      <c r="H60" s="135">
        <f t="shared" si="2"/>
        <v>0</v>
      </c>
    </row>
    <row r="61" spans="2:8" s="89" customFormat="1">
      <c r="B61" s="134" t="s">
        <v>76</v>
      </c>
      <c r="C61" s="183" t="s">
        <v>184</v>
      </c>
      <c r="D61" s="183"/>
      <c r="E61" s="183"/>
      <c r="F61" s="183"/>
      <c r="G61" s="24"/>
      <c r="H61" s="135"/>
    </row>
    <row r="62" spans="2:8" s="89" customFormat="1" ht="31.5">
      <c r="B62" s="136">
        <f>+COUNT($B$54:B61)+1</f>
        <v>6</v>
      </c>
      <c r="C62" s="58" t="s">
        <v>399</v>
      </c>
      <c r="D62" s="59" t="s">
        <v>400</v>
      </c>
      <c r="E62" s="57" t="s">
        <v>25</v>
      </c>
      <c r="F62" s="57">
        <v>12</v>
      </c>
      <c r="G62" s="26"/>
      <c r="H62" s="135">
        <f t="shared" si="2"/>
        <v>0</v>
      </c>
    </row>
    <row r="63" spans="2:8" s="89" customFormat="1" ht="31.5">
      <c r="B63" s="136">
        <f>+COUNT($B$54:B62)+1</f>
        <v>7</v>
      </c>
      <c r="C63" s="58" t="s">
        <v>401</v>
      </c>
      <c r="D63" s="59" t="s">
        <v>836</v>
      </c>
      <c r="E63" s="57" t="s">
        <v>25</v>
      </c>
      <c r="F63" s="57">
        <v>145</v>
      </c>
      <c r="G63" s="26"/>
      <c r="H63" s="135">
        <f t="shared" si="2"/>
        <v>0</v>
      </c>
    </row>
    <row r="64" spans="2:8" s="89" customFormat="1" ht="31.5">
      <c r="B64" s="136">
        <f>+COUNT($B$54:B63)+1</f>
        <v>8</v>
      </c>
      <c r="C64" s="58" t="s">
        <v>402</v>
      </c>
      <c r="D64" s="59" t="s">
        <v>837</v>
      </c>
      <c r="E64" s="57" t="s">
        <v>25</v>
      </c>
      <c r="F64" s="57">
        <v>215</v>
      </c>
      <c r="G64" s="26"/>
      <c r="H64" s="135">
        <f t="shared" si="2"/>
        <v>0</v>
      </c>
    </row>
    <row r="65" spans="2:10" s="89" customFormat="1">
      <c r="B65" s="134" t="s">
        <v>77</v>
      </c>
      <c r="C65" s="183" t="s">
        <v>132</v>
      </c>
      <c r="D65" s="183"/>
      <c r="E65" s="183"/>
      <c r="F65" s="183"/>
      <c r="G65" s="24"/>
      <c r="H65" s="135"/>
    </row>
    <row r="66" spans="2:10" s="89" customFormat="1" ht="31.5">
      <c r="B66" s="136">
        <f>+COUNT($B$54:B65)+1</f>
        <v>9</v>
      </c>
      <c r="C66" s="58" t="s">
        <v>104</v>
      </c>
      <c r="D66" s="59" t="s">
        <v>727</v>
      </c>
      <c r="E66" s="57" t="s">
        <v>24</v>
      </c>
      <c r="F66" s="57">
        <v>95</v>
      </c>
      <c r="G66" s="26"/>
      <c r="H66" s="135">
        <f t="shared" si="2"/>
        <v>0</v>
      </c>
    </row>
    <row r="67" spans="2:10" s="89" customFormat="1" ht="15.75" customHeight="1">
      <c r="B67" s="136">
        <f>+COUNT($B$54:B66)+1</f>
        <v>10</v>
      </c>
      <c r="C67" s="58" t="s">
        <v>189</v>
      </c>
      <c r="D67" s="59" t="s">
        <v>728</v>
      </c>
      <c r="E67" s="57" t="s">
        <v>24</v>
      </c>
      <c r="F67" s="57">
        <v>95</v>
      </c>
      <c r="G67" s="26"/>
      <c r="H67" s="135">
        <f t="shared" ref="H67" si="3">+$F67*G67</f>
        <v>0</v>
      </c>
    </row>
    <row r="68" spans="2:10" s="89" customFormat="1">
      <c r="B68" s="134" t="s">
        <v>78</v>
      </c>
      <c r="C68" s="183" t="s">
        <v>190</v>
      </c>
      <c r="D68" s="183"/>
      <c r="E68" s="183"/>
      <c r="F68" s="183"/>
      <c r="G68" s="24"/>
      <c r="H68" s="135"/>
    </row>
    <row r="69" spans="2:10" s="89" customFormat="1" ht="32.25" customHeight="1">
      <c r="B69" s="134"/>
      <c r="C69" s="184" t="s">
        <v>682</v>
      </c>
      <c r="D69" s="184"/>
      <c r="E69" s="184"/>
      <c r="F69" s="184"/>
      <c r="G69" s="24"/>
      <c r="H69" s="135"/>
    </row>
    <row r="70" spans="2:10" s="89" customFormat="1" ht="31.5">
      <c r="B70" s="136">
        <f>+COUNT($B$54:B69)+1</f>
        <v>11</v>
      </c>
      <c r="C70" s="58" t="s">
        <v>194</v>
      </c>
      <c r="D70" s="151" t="s">
        <v>1371</v>
      </c>
      <c r="E70" s="57" t="s">
        <v>25</v>
      </c>
      <c r="F70" s="57">
        <v>30.75</v>
      </c>
      <c r="G70" s="26"/>
      <c r="H70" s="135">
        <f t="shared" ref="H70:H72" si="4">+$F70*G70</f>
        <v>0</v>
      </c>
      <c r="J70" s="90"/>
    </row>
    <row r="71" spans="2:10" s="89" customFormat="1" ht="31.5">
      <c r="B71" s="136">
        <f>+COUNT($B$54:B70)+1</f>
        <v>12</v>
      </c>
      <c r="C71" s="58" t="s">
        <v>191</v>
      </c>
      <c r="D71" s="151" t="s">
        <v>1369</v>
      </c>
      <c r="E71" s="57" t="s">
        <v>25</v>
      </c>
      <c r="F71" s="57">
        <v>483</v>
      </c>
      <c r="G71" s="26"/>
      <c r="H71" s="135">
        <f t="shared" si="4"/>
        <v>0</v>
      </c>
      <c r="J71" s="90"/>
    </row>
    <row r="72" spans="2:10" s="89" customFormat="1" ht="31.5">
      <c r="B72" s="136">
        <f>+COUNT($B$54:B71)+1</f>
        <v>13</v>
      </c>
      <c r="C72" s="58" t="s">
        <v>192</v>
      </c>
      <c r="D72" s="151" t="s">
        <v>1370</v>
      </c>
      <c r="E72" s="57" t="s">
        <v>25</v>
      </c>
      <c r="F72" s="57">
        <v>135</v>
      </c>
      <c r="G72" s="26"/>
      <c r="H72" s="135">
        <f t="shared" si="4"/>
        <v>0</v>
      </c>
      <c r="J72" s="90"/>
    </row>
    <row r="73" spans="2:10" s="89" customFormat="1" ht="15.75" customHeight="1">
      <c r="B73" s="141"/>
      <c r="C73" s="142"/>
      <c r="D73" s="143"/>
      <c r="E73" s="144"/>
      <c r="F73" s="145"/>
      <c r="G73" s="64"/>
      <c r="H73" s="146"/>
    </row>
    <row r="74" spans="2:10" s="89" customFormat="1">
      <c r="B74" s="147"/>
      <c r="C74" s="148"/>
      <c r="D74" s="148"/>
      <c r="E74" s="149"/>
      <c r="F74" s="149"/>
      <c r="G74" s="25" t="str">
        <f>C53&amp;" SKUPAJ:"</f>
        <v>ZEMELJSKA DELA IN TEMELJENJE SKUPAJ:</v>
      </c>
      <c r="H74" s="150">
        <f>SUM(H$55:H$72)</f>
        <v>0</v>
      </c>
    </row>
    <row r="75" spans="2:10" s="89" customFormat="1">
      <c r="B75" s="152"/>
      <c r="C75" s="142"/>
      <c r="D75" s="153"/>
      <c r="E75" s="154"/>
      <c r="F75" s="145"/>
      <c r="G75" s="64"/>
      <c r="H75" s="146"/>
      <c r="J75" s="90"/>
    </row>
    <row r="76" spans="2:10" s="89" customFormat="1">
      <c r="B76" s="130" t="s">
        <v>45</v>
      </c>
      <c r="C76" s="182" t="s">
        <v>79</v>
      </c>
      <c r="D76" s="182"/>
      <c r="E76" s="131"/>
      <c r="F76" s="132"/>
      <c r="G76" s="23"/>
      <c r="H76" s="133"/>
      <c r="J76" s="90"/>
    </row>
    <row r="77" spans="2:10" s="89" customFormat="1">
      <c r="B77" s="134"/>
      <c r="C77" s="184"/>
      <c r="D77" s="184"/>
      <c r="E77" s="184"/>
      <c r="F77" s="184"/>
      <c r="G77" s="24"/>
      <c r="H77" s="135"/>
    </row>
    <row r="78" spans="2:10" s="89" customFormat="1">
      <c r="B78" s="134" t="s">
        <v>80</v>
      </c>
      <c r="C78" s="183" t="s">
        <v>84</v>
      </c>
      <c r="D78" s="183"/>
      <c r="E78" s="183"/>
      <c r="F78" s="183"/>
      <c r="G78" s="24"/>
      <c r="H78" s="135"/>
    </row>
    <row r="79" spans="2:10" s="89" customFormat="1">
      <c r="B79" s="134" t="s">
        <v>81</v>
      </c>
      <c r="C79" s="183" t="s">
        <v>195</v>
      </c>
      <c r="D79" s="183"/>
      <c r="E79" s="183"/>
      <c r="F79" s="183"/>
      <c r="G79" s="24"/>
      <c r="H79" s="135"/>
    </row>
    <row r="80" spans="2:10" s="89" customFormat="1" ht="31.5">
      <c r="B80" s="136">
        <f>+COUNT($B$79:B79)+1</f>
        <v>1</v>
      </c>
      <c r="C80" s="58" t="s">
        <v>196</v>
      </c>
      <c r="D80" s="59" t="s">
        <v>197</v>
      </c>
      <c r="E80" s="57" t="s">
        <v>25</v>
      </c>
      <c r="F80" s="57">
        <v>42</v>
      </c>
      <c r="G80" s="26"/>
      <c r="H80" s="135">
        <f>+$F80*G80</f>
        <v>0</v>
      </c>
      <c r="J80" s="90"/>
    </row>
    <row r="81" spans="2:10" s="89" customFormat="1">
      <c r="B81" s="134" t="s">
        <v>105</v>
      </c>
      <c r="C81" s="183" t="s">
        <v>731</v>
      </c>
      <c r="D81" s="183"/>
      <c r="E81" s="183"/>
      <c r="F81" s="183"/>
      <c r="G81" s="24"/>
      <c r="H81" s="135"/>
    </row>
    <row r="82" spans="2:10" s="89" customFormat="1" ht="47.25">
      <c r="B82" s="136">
        <f>+COUNT($B$79:B81)+1</f>
        <v>2</v>
      </c>
      <c r="C82" s="137" t="s">
        <v>198</v>
      </c>
      <c r="D82" s="138" t="s">
        <v>838</v>
      </c>
      <c r="E82" s="139" t="s">
        <v>24</v>
      </c>
      <c r="F82" s="139">
        <v>42</v>
      </c>
      <c r="G82" s="26"/>
      <c r="H82" s="135">
        <f>+$F82*G82</f>
        <v>0</v>
      </c>
      <c r="J82" s="90"/>
    </row>
    <row r="83" spans="2:10" s="89" customFormat="1" ht="15.75" customHeight="1">
      <c r="B83" s="134" t="s">
        <v>83</v>
      </c>
      <c r="C83" s="183" t="s">
        <v>839</v>
      </c>
      <c r="D83" s="183"/>
      <c r="E83" s="183"/>
      <c r="F83" s="183"/>
      <c r="G83" s="24"/>
      <c r="H83" s="135"/>
      <c r="J83" s="90"/>
    </row>
    <row r="84" spans="2:10" s="89" customFormat="1" ht="15.75" customHeight="1">
      <c r="B84" s="134" t="s">
        <v>85</v>
      </c>
      <c r="C84" s="183" t="s">
        <v>200</v>
      </c>
      <c r="D84" s="183"/>
      <c r="E84" s="183"/>
      <c r="F84" s="183"/>
      <c r="G84" s="24"/>
      <c r="H84" s="135"/>
    </row>
    <row r="85" spans="2:10" s="89" customFormat="1" ht="31.5">
      <c r="B85" s="136">
        <f>+COUNT($B$79:B84)+1</f>
        <v>3</v>
      </c>
      <c r="C85" s="137" t="s">
        <v>201</v>
      </c>
      <c r="D85" s="138" t="s">
        <v>840</v>
      </c>
      <c r="E85" s="139" t="s">
        <v>24</v>
      </c>
      <c r="F85" s="139">
        <v>42</v>
      </c>
      <c r="G85" s="26"/>
      <c r="H85" s="135">
        <f>+$F85*G85</f>
        <v>0</v>
      </c>
    </row>
    <row r="86" spans="2:10" s="89" customFormat="1">
      <c r="B86" s="134" t="s">
        <v>88</v>
      </c>
      <c r="C86" s="183" t="s">
        <v>87</v>
      </c>
      <c r="D86" s="183"/>
      <c r="E86" s="183"/>
      <c r="F86" s="183"/>
      <c r="G86" s="24"/>
      <c r="H86" s="135"/>
      <c r="J86" s="90"/>
    </row>
    <row r="87" spans="2:10" s="89" customFormat="1" ht="47.25">
      <c r="B87" s="136" t="s">
        <v>403</v>
      </c>
      <c r="C87" s="137" t="s">
        <v>403</v>
      </c>
      <c r="D87" s="138" t="s">
        <v>841</v>
      </c>
      <c r="E87" s="139" t="s">
        <v>54</v>
      </c>
      <c r="F87" s="139">
        <v>16</v>
      </c>
      <c r="G87" s="26"/>
      <c r="H87" s="135">
        <f t="shared" ref="H87" si="5">+$F87*G87</f>
        <v>0</v>
      </c>
      <c r="J87" s="90"/>
    </row>
    <row r="88" spans="2:10" s="89" customFormat="1" ht="31.5">
      <c r="B88" s="136" t="s">
        <v>404</v>
      </c>
      <c r="C88" s="137" t="s">
        <v>404</v>
      </c>
      <c r="D88" s="138" t="s">
        <v>842</v>
      </c>
      <c r="E88" s="139" t="s">
        <v>54</v>
      </c>
      <c r="F88" s="139">
        <v>16</v>
      </c>
      <c r="G88" s="26"/>
      <c r="H88" s="135">
        <f>+$F88*G88</f>
        <v>0</v>
      </c>
      <c r="J88" s="90"/>
    </row>
    <row r="89" spans="2:10" s="89" customFormat="1" ht="15.75" customHeight="1">
      <c r="B89" s="141"/>
      <c r="C89" s="142"/>
      <c r="D89" s="143"/>
      <c r="E89" s="144"/>
      <c r="F89" s="145"/>
      <c r="G89" s="64"/>
      <c r="H89" s="146"/>
    </row>
    <row r="90" spans="2:10" s="89" customFormat="1" ht="16.5" thickBot="1">
      <c r="B90" s="147"/>
      <c r="C90" s="148"/>
      <c r="D90" s="148"/>
      <c r="E90" s="149"/>
      <c r="F90" s="149"/>
      <c r="G90" s="25" t="str">
        <f>C76&amp;" SKUPAJ:"</f>
        <v>VOZIŠČE KONSTRUKCIJE SKUPAJ:</v>
      </c>
      <c r="H90" s="150">
        <f>SUM(H$80:H$88)</f>
        <v>0</v>
      </c>
    </row>
    <row r="92" spans="2:10" s="89" customFormat="1">
      <c r="B92" s="130" t="s">
        <v>53</v>
      </c>
      <c r="C92" s="182" t="s">
        <v>106</v>
      </c>
      <c r="D92" s="182"/>
      <c r="E92" s="131"/>
      <c r="F92" s="132"/>
      <c r="G92" s="23"/>
      <c r="H92" s="133"/>
      <c r="J92" s="90"/>
    </row>
    <row r="93" spans="2:10" s="89" customFormat="1">
      <c r="B93" s="134" t="s">
        <v>258</v>
      </c>
      <c r="C93" s="183" t="s">
        <v>323</v>
      </c>
      <c r="D93" s="183"/>
      <c r="E93" s="183"/>
      <c r="F93" s="183"/>
      <c r="G93" s="24"/>
      <c r="H93" s="135"/>
    </row>
    <row r="94" spans="2:10" s="89" customFormat="1" ht="72" customHeight="1">
      <c r="B94" s="134"/>
      <c r="C94" s="184" t="s">
        <v>843</v>
      </c>
      <c r="D94" s="184"/>
      <c r="E94" s="184"/>
      <c r="F94" s="184"/>
      <c r="G94" s="24"/>
      <c r="H94" s="135"/>
    </row>
    <row r="95" spans="2:10" s="89" customFormat="1" ht="31.5">
      <c r="B95" s="136">
        <f>+COUNT($B$93:B94)+1</f>
        <v>1</v>
      </c>
      <c r="C95" s="137" t="s">
        <v>259</v>
      </c>
      <c r="D95" s="138" t="s">
        <v>844</v>
      </c>
      <c r="E95" s="139" t="s">
        <v>24</v>
      </c>
      <c r="F95" s="139">
        <v>12</v>
      </c>
      <c r="G95" s="65"/>
      <c r="H95" s="135">
        <f t="shared" ref="H95:H102" si="6">+$F95*G95</f>
        <v>0</v>
      </c>
      <c r="J95" s="90"/>
    </row>
    <row r="96" spans="2:10" s="89" customFormat="1">
      <c r="B96" s="136">
        <f>+COUNT($B$93:B95)+1</f>
        <v>2</v>
      </c>
      <c r="C96" s="137" t="s">
        <v>259</v>
      </c>
      <c r="D96" s="138" t="s">
        <v>845</v>
      </c>
      <c r="E96" s="139" t="s">
        <v>24</v>
      </c>
      <c r="F96" s="139">
        <v>58.5</v>
      </c>
      <c r="G96" s="65"/>
      <c r="H96" s="135">
        <f t="shared" si="6"/>
        <v>0</v>
      </c>
      <c r="J96" s="90"/>
    </row>
    <row r="97" spans="2:10" s="89" customFormat="1" ht="47.25">
      <c r="B97" s="136">
        <f>+COUNT($B$93:B96)+1</f>
        <v>3</v>
      </c>
      <c r="C97" s="137" t="s">
        <v>405</v>
      </c>
      <c r="D97" s="138" t="s">
        <v>846</v>
      </c>
      <c r="E97" s="139" t="s">
        <v>24</v>
      </c>
      <c r="F97" s="139">
        <v>40</v>
      </c>
      <c r="G97" s="65"/>
      <c r="H97" s="135">
        <f t="shared" si="6"/>
        <v>0</v>
      </c>
      <c r="J97" s="90"/>
    </row>
    <row r="98" spans="2:10" s="89" customFormat="1" ht="63">
      <c r="B98" s="136">
        <f>+COUNT($B$93:B97)+1</f>
        <v>4</v>
      </c>
      <c r="C98" s="137" t="s">
        <v>405</v>
      </c>
      <c r="D98" s="138" t="s">
        <v>847</v>
      </c>
      <c r="E98" s="139" t="s">
        <v>24</v>
      </c>
      <c r="F98" s="139">
        <v>225</v>
      </c>
      <c r="G98" s="65"/>
      <c r="H98" s="135">
        <f t="shared" ref="H98" si="7">+$F98*G98</f>
        <v>0</v>
      </c>
    </row>
    <row r="99" spans="2:10" s="89" customFormat="1" ht="47.25">
      <c r="B99" s="136">
        <f>+COUNT($B$93:B98)+1</f>
        <v>5</v>
      </c>
      <c r="C99" s="137" t="s">
        <v>406</v>
      </c>
      <c r="D99" s="138" t="s">
        <v>848</v>
      </c>
      <c r="E99" s="139" t="s">
        <v>24</v>
      </c>
      <c r="F99" s="139">
        <v>16</v>
      </c>
      <c r="G99" s="65"/>
      <c r="H99" s="135">
        <f t="shared" si="6"/>
        <v>0</v>
      </c>
      <c r="J99" s="90"/>
    </row>
    <row r="100" spans="2:10" s="89" customFormat="1" ht="63">
      <c r="B100" s="136">
        <f>+COUNT($B$93:B99)+1</f>
        <v>6</v>
      </c>
      <c r="C100" s="137" t="s">
        <v>407</v>
      </c>
      <c r="D100" s="138" t="s">
        <v>849</v>
      </c>
      <c r="E100" s="139" t="s">
        <v>24</v>
      </c>
      <c r="F100" s="139">
        <v>16.5</v>
      </c>
      <c r="G100" s="65"/>
      <c r="H100" s="135">
        <f t="shared" si="6"/>
        <v>0</v>
      </c>
      <c r="J100" s="90"/>
    </row>
    <row r="101" spans="2:10" s="89" customFormat="1">
      <c r="B101" s="134" t="s">
        <v>263</v>
      </c>
      <c r="C101" s="183" t="s">
        <v>326</v>
      </c>
      <c r="D101" s="183"/>
      <c r="E101" s="183"/>
      <c r="F101" s="183"/>
      <c r="G101" s="24"/>
      <c r="H101" s="135"/>
      <c r="J101" s="90"/>
    </row>
    <row r="102" spans="2:10" s="89" customFormat="1" ht="63">
      <c r="B102" s="136">
        <f>+COUNT($B$93:B101)+1</f>
        <v>7</v>
      </c>
      <c r="C102" s="137" t="s">
        <v>408</v>
      </c>
      <c r="D102" s="138" t="s">
        <v>850</v>
      </c>
      <c r="E102" s="139" t="s">
        <v>56</v>
      </c>
      <c r="F102" s="139">
        <v>5200</v>
      </c>
      <c r="G102" s="65"/>
      <c r="H102" s="135">
        <f t="shared" si="6"/>
        <v>0</v>
      </c>
      <c r="J102" s="90"/>
    </row>
    <row r="103" spans="2:10" s="89" customFormat="1" ht="15.75" customHeight="1">
      <c r="B103" s="136">
        <f>+COUNT($B$93:B102)+1</f>
        <v>8</v>
      </c>
      <c r="C103" s="137" t="s">
        <v>409</v>
      </c>
      <c r="D103" s="138" t="s">
        <v>851</v>
      </c>
      <c r="E103" s="139" t="s">
        <v>56</v>
      </c>
      <c r="F103" s="139">
        <v>2700</v>
      </c>
      <c r="G103" s="65"/>
      <c r="H103" s="135">
        <f t="shared" ref="H103:H105" si="8">+$F103*G103</f>
        <v>0</v>
      </c>
    </row>
    <row r="104" spans="2:10" s="89" customFormat="1" ht="47.25">
      <c r="B104" s="136">
        <f>+COUNT($B$93:B103)+1</f>
        <v>9</v>
      </c>
      <c r="C104" s="137" t="s">
        <v>410</v>
      </c>
      <c r="D104" s="138" t="s">
        <v>852</v>
      </c>
      <c r="E104" s="139" t="s">
        <v>56</v>
      </c>
      <c r="F104" s="139">
        <v>3000</v>
      </c>
      <c r="G104" s="65"/>
      <c r="H104" s="135">
        <f t="shared" si="8"/>
        <v>0</v>
      </c>
      <c r="J104" s="90"/>
    </row>
    <row r="105" spans="2:10" s="89" customFormat="1" ht="63">
      <c r="B105" s="136">
        <f>+COUNT($B$93:B104)+1</f>
        <v>10</v>
      </c>
      <c r="C105" s="137" t="s">
        <v>411</v>
      </c>
      <c r="D105" s="138" t="s">
        <v>853</v>
      </c>
      <c r="E105" s="139" t="s">
        <v>23</v>
      </c>
      <c r="F105" s="139">
        <v>190</v>
      </c>
      <c r="G105" s="65"/>
      <c r="H105" s="135">
        <f t="shared" si="8"/>
        <v>0</v>
      </c>
      <c r="J105" s="90"/>
    </row>
    <row r="106" spans="2:10" s="89" customFormat="1">
      <c r="B106" s="134" t="s">
        <v>269</v>
      </c>
      <c r="C106" s="183" t="s">
        <v>328</v>
      </c>
      <c r="D106" s="183"/>
      <c r="E106" s="183"/>
      <c r="F106" s="183"/>
      <c r="G106" s="24"/>
      <c r="H106" s="135"/>
      <c r="J106" s="90"/>
    </row>
    <row r="107" spans="2:10" s="89" customFormat="1" ht="405.75" customHeight="1">
      <c r="B107" s="134"/>
      <c r="C107" s="184" t="s">
        <v>854</v>
      </c>
      <c r="D107" s="184"/>
      <c r="E107" s="184"/>
      <c r="F107" s="184"/>
      <c r="G107" s="24"/>
      <c r="H107" s="135"/>
      <c r="J107" s="90"/>
    </row>
    <row r="108" spans="2:10" s="89" customFormat="1" ht="47.25">
      <c r="B108" s="136">
        <f>+COUNT($B$93:B107)+1</f>
        <v>11</v>
      </c>
      <c r="C108" s="137" t="s">
        <v>412</v>
      </c>
      <c r="D108" s="138" t="s">
        <v>1360</v>
      </c>
      <c r="E108" s="139" t="s">
        <v>25</v>
      </c>
      <c r="F108" s="139">
        <v>1.0900000000000001</v>
      </c>
      <c r="G108" s="65"/>
      <c r="H108" s="135">
        <f t="shared" ref="H108:H116" si="9">+$F108*G108</f>
        <v>0</v>
      </c>
      <c r="J108" s="90"/>
    </row>
    <row r="109" spans="2:10" s="89" customFormat="1" ht="47.25">
      <c r="B109" s="136">
        <f>+COUNT($B$93:B108)+1</f>
        <v>12</v>
      </c>
      <c r="C109" s="137" t="s">
        <v>413</v>
      </c>
      <c r="D109" s="138" t="s">
        <v>855</v>
      </c>
      <c r="E109" s="139" t="s">
        <v>25</v>
      </c>
      <c r="F109" s="139">
        <v>8.6</v>
      </c>
      <c r="G109" s="65"/>
      <c r="H109" s="135">
        <f t="shared" si="9"/>
        <v>0</v>
      </c>
      <c r="J109" s="90"/>
    </row>
    <row r="110" spans="2:10" s="89" customFormat="1" ht="47.25">
      <c r="B110" s="136">
        <f>+COUNT($B$93:B109)+1</f>
        <v>13</v>
      </c>
      <c r="C110" s="137" t="s">
        <v>414</v>
      </c>
      <c r="D110" s="138" t="s">
        <v>856</v>
      </c>
      <c r="E110" s="139" t="s">
        <v>25</v>
      </c>
      <c r="F110" s="139">
        <v>5.0999999999999996</v>
      </c>
      <c r="G110" s="65"/>
      <c r="H110" s="135">
        <f t="shared" si="9"/>
        <v>0</v>
      </c>
      <c r="J110" s="90"/>
    </row>
    <row r="111" spans="2:10" s="89" customFormat="1" ht="47.25">
      <c r="B111" s="136">
        <f>+COUNT($B$93:B110)+1</f>
        <v>14</v>
      </c>
      <c r="C111" s="137" t="s">
        <v>415</v>
      </c>
      <c r="D111" s="138" t="s">
        <v>857</v>
      </c>
      <c r="E111" s="139" t="s">
        <v>25</v>
      </c>
      <c r="F111" s="139">
        <v>37.5</v>
      </c>
      <c r="G111" s="65"/>
      <c r="H111" s="135">
        <f t="shared" si="9"/>
        <v>0</v>
      </c>
      <c r="J111" s="90"/>
    </row>
    <row r="112" spans="2:10" s="89" customFormat="1" ht="47.25">
      <c r="B112" s="136">
        <f>+COUNT($B$93:B111)+1</f>
        <v>15</v>
      </c>
      <c r="C112" s="137" t="s">
        <v>416</v>
      </c>
      <c r="D112" s="138" t="s">
        <v>858</v>
      </c>
      <c r="E112" s="139" t="s">
        <v>25</v>
      </c>
      <c r="F112" s="139">
        <v>6.8</v>
      </c>
      <c r="G112" s="65"/>
      <c r="H112" s="135">
        <f t="shared" si="9"/>
        <v>0</v>
      </c>
      <c r="J112" s="90"/>
    </row>
    <row r="113" spans="2:10" s="89" customFormat="1" ht="47.25">
      <c r="B113" s="136">
        <f>+COUNT($B$93:B112)+1</f>
        <v>16</v>
      </c>
      <c r="C113" s="137" t="s">
        <v>417</v>
      </c>
      <c r="D113" s="138" t="s">
        <v>859</v>
      </c>
      <c r="E113" s="139" t="s">
        <v>25</v>
      </c>
      <c r="F113" s="139">
        <v>34.5</v>
      </c>
      <c r="G113" s="65"/>
      <c r="H113" s="135">
        <f t="shared" si="9"/>
        <v>0</v>
      </c>
      <c r="J113" s="90"/>
    </row>
    <row r="114" spans="2:10" s="89" customFormat="1" ht="63">
      <c r="B114" s="136">
        <f>+COUNT($B$93:B113)+1</f>
        <v>17</v>
      </c>
      <c r="C114" s="137" t="s">
        <v>418</v>
      </c>
      <c r="D114" s="138" t="s">
        <v>860</v>
      </c>
      <c r="E114" s="139" t="s">
        <v>25</v>
      </c>
      <c r="F114" s="139">
        <v>4.5</v>
      </c>
      <c r="G114" s="65"/>
      <c r="H114" s="135">
        <f t="shared" si="9"/>
        <v>0</v>
      </c>
      <c r="J114" s="90"/>
    </row>
    <row r="115" spans="2:10" s="89" customFormat="1" ht="63">
      <c r="B115" s="136">
        <f>+COUNT($B$93:B114)+1</f>
        <v>18</v>
      </c>
      <c r="C115" s="137" t="s">
        <v>419</v>
      </c>
      <c r="D115" s="138" t="s">
        <v>861</v>
      </c>
      <c r="E115" s="139" t="s">
        <v>25</v>
      </c>
      <c r="F115" s="139">
        <v>7.8</v>
      </c>
      <c r="G115" s="65"/>
      <c r="H115" s="135">
        <f t="shared" si="9"/>
        <v>0</v>
      </c>
      <c r="J115" s="90"/>
    </row>
    <row r="116" spans="2:10" s="89" customFormat="1">
      <c r="B116" s="136">
        <f>+COUNT($B$93:B115)+1</f>
        <v>19</v>
      </c>
      <c r="C116" s="137" t="s">
        <v>420</v>
      </c>
      <c r="D116" s="138" t="s">
        <v>421</v>
      </c>
      <c r="E116" s="139" t="s">
        <v>24</v>
      </c>
      <c r="F116" s="139">
        <v>15</v>
      </c>
      <c r="G116" s="65"/>
      <c r="H116" s="135">
        <f t="shared" si="9"/>
        <v>0</v>
      </c>
      <c r="J116" s="90"/>
    </row>
    <row r="117" spans="2:10" s="89" customFormat="1">
      <c r="B117" s="134" t="s">
        <v>91</v>
      </c>
      <c r="C117" s="183" t="s">
        <v>422</v>
      </c>
      <c r="D117" s="183"/>
      <c r="E117" s="183"/>
      <c r="F117" s="183"/>
      <c r="G117" s="24"/>
      <c r="H117" s="135"/>
      <c r="J117" s="90"/>
    </row>
    <row r="118" spans="2:10" s="89" customFormat="1" ht="63">
      <c r="B118" s="136">
        <f>+COUNT($B$93:B117)+1</f>
        <v>20</v>
      </c>
      <c r="C118" s="137" t="s">
        <v>423</v>
      </c>
      <c r="D118" s="138" t="s">
        <v>862</v>
      </c>
      <c r="E118" s="139"/>
      <c r="F118" s="139"/>
      <c r="G118" s="65"/>
      <c r="H118" s="135"/>
      <c r="J118" s="90"/>
    </row>
    <row r="119" spans="2:10" s="89" customFormat="1">
      <c r="B119" s="136"/>
      <c r="C119" s="137"/>
      <c r="D119" s="138" t="s">
        <v>424</v>
      </c>
      <c r="E119" s="139" t="s">
        <v>23</v>
      </c>
      <c r="F119" s="139">
        <v>6</v>
      </c>
      <c r="G119" s="65"/>
      <c r="H119" s="135">
        <f t="shared" ref="H119:H129" si="10">+$F119*G119</f>
        <v>0</v>
      </c>
      <c r="J119" s="90"/>
    </row>
    <row r="120" spans="2:10" s="89" customFormat="1" ht="31.5">
      <c r="B120" s="136"/>
      <c r="C120" s="137"/>
      <c r="D120" s="138" t="s">
        <v>425</v>
      </c>
      <c r="E120" s="139" t="s">
        <v>23</v>
      </c>
      <c r="F120" s="139">
        <v>4</v>
      </c>
      <c r="G120" s="65"/>
      <c r="H120" s="135">
        <f t="shared" si="10"/>
        <v>0</v>
      </c>
      <c r="J120" s="90"/>
    </row>
    <row r="121" spans="2:10" s="89" customFormat="1" ht="31.5">
      <c r="B121" s="136"/>
      <c r="C121" s="137"/>
      <c r="D121" s="138" t="s">
        <v>865</v>
      </c>
      <c r="E121" s="139" t="s">
        <v>426</v>
      </c>
      <c r="F121" s="139">
        <v>2</v>
      </c>
      <c r="G121" s="65"/>
      <c r="H121" s="135">
        <f t="shared" si="10"/>
        <v>0</v>
      </c>
      <c r="J121" s="90"/>
    </row>
    <row r="122" spans="2:10" s="89" customFormat="1" ht="31.5">
      <c r="B122" s="136"/>
      <c r="C122" s="137"/>
      <c r="D122" s="138" t="s">
        <v>864</v>
      </c>
      <c r="E122" s="139" t="s">
        <v>426</v>
      </c>
      <c r="F122" s="139">
        <v>3</v>
      </c>
      <c r="G122" s="65"/>
      <c r="H122" s="135">
        <f t="shared" si="10"/>
        <v>0</v>
      </c>
      <c r="J122" s="90"/>
    </row>
    <row r="123" spans="2:10" s="89" customFormat="1" ht="31.5">
      <c r="B123" s="136"/>
      <c r="C123" s="137"/>
      <c r="D123" s="138" t="s">
        <v>863</v>
      </c>
      <c r="E123" s="139" t="s">
        <v>426</v>
      </c>
      <c r="F123" s="139">
        <v>4</v>
      </c>
      <c r="G123" s="65"/>
      <c r="H123" s="135">
        <f t="shared" si="10"/>
        <v>0</v>
      </c>
      <c r="J123" s="90"/>
    </row>
    <row r="124" spans="2:10" s="89" customFormat="1">
      <c r="B124" s="134" t="s">
        <v>678</v>
      </c>
      <c r="C124" s="183" t="s">
        <v>427</v>
      </c>
      <c r="D124" s="183"/>
      <c r="E124" s="183"/>
      <c r="F124" s="183"/>
      <c r="G124" s="24"/>
      <c r="H124" s="135"/>
      <c r="J124" s="90"/>
    </row>
    <row r="125" spans="2:10" s="89" customFormat="1" ht="81" customHeight="1">
      <c r="B125" s="134"/>
      <c r="C125" s="184" t="s">
        <v>866</v>
      </c>
      <c r="D125" s="184"/>
      <c r="E125" s="184"/>
      <c r="F125" s="184"/>
      <c r="G125" s="24"/>
      <c r="H125" s="135"/>
      <c r="J125" s="90"/>
    </row>
    <row r="126" spans="2:10" s="89" customFormat="1" ht="110.25">
      <c r="B126" s="136">
        <f>+COUNT($B$93:B125)+1</f>
        <v>21</v>
      </c>
      <c r="C126" s="137" t="s">
        <v>428</v>
      </c>
      <c r="D126" s="138" t="s">
        <v>1399</v>
      </c>
      <c r="E126" s="139" t="s">
        <v>23</v>
      </c>
      <c r="F126" s="139">
        <v>8</v>
      </c>
      <c r="G126" s="65"/>
      <c r="H126" s="135">
        <f t="shared" si="10"/>
        <v>0</v>
      </c>
      <c r="J126" s="90"/>
    </row>
    <row r="127" spans="2:10" s="89" customFormat="1" ht="78.75">
      <c r="B127" s="136">
        <f>+COUNT($B$93:B126)+1</f>
        <v>22</v>
      </c>
      <c r="C127" s="137" t="s">
        <v>429</v>
      </c>
      <c r="D127" s="138" t="s">
        <v>867</v>
      </c>
      <c r="E127" s="139" t="s">
        <v>23</v>
      </c>
      <c r="F127" s="139">
        <v>5</v>
      </c>
      <c r="G127" s="65"/>
      <c r="H127" s="135">
        <f t="shared" si="10"/>
        <v>0</v>
      </c>
      <c r="J127" s="90"/>
    </row>
    <row r="128" spans="2:10" s="89" customFormat="1" ht="78.75">
      <c r="B128" s="136">
        <f>+COUNT($B$93:B127)+1</f>
        <v>23</v>
      </c>
      <c r="C128" s="137" t="s">
        <v>430</v>
      </c>
      <c r="D128" s="138" t="s">
        <v>868</v>
      </c>
      <c r="E128" s="139" t="s">
        <v>23</v>
      </c>
      <c r="F128" s="139">
        <v>1</v>
      </c>
      <c r="G128" s="65"/>
      <c r="H128" s="135">
        <f t="shared" si="10"/>
        <v>0</v>
      </c>
      <c r="J128" s="90"/>
    </row>
    <row r="129" spans="2:10" s="89" customFormat="1" ht="78.75">
      <c r="B129" s="136">
        <f>+COUNT($B$93:B128)+1</f>
        <v>24</v>
      </c>
      <c r="C129" s="137" t="s">
        <v>431</v>
      </c>
      <c r="D129" s="138" t="s">
        <v>869</v>
      </c>
      <c r="E129" s="139" t="s">
        <v>54</v>
      </c>
      <c r="F129" s="139">
        <v>30</v>
      </c>
      <c r="G129" s="65"/>
      <c r="H129" s="135">
        <f t="shared" si="10"/>
        <v>0</v>
      </c>
      <c r="J129" s="90"/>
    </row>
    <row r="130" spans="2:10" s="89" customFormat="1">
      <c r="B130" s="134" t="s">
        <v>870</v>
      </c>
      <c r="C130" s="183" t="s">
        <v>432</v>
      </c>
      <c r="D130" s="183"/>
      <c r="E130" s="183"/>
      <c r="F130" s="183"/>
      <c r="G130" s="24"/>
      <c r="H130" s="135"/>
      <c r="J130" s="90"/>
    </row>
    <row r="131" spans="2:10" s="89" customFormat="1" ht="66.75" customHeight="1">
      <c r="B131" s="134"/>
      <c r="C131" s="184" t="s">
        <v>871</v>
      </c>
      <c r="D131" s="184"/>
      <c r="E131" s="184"/>
      <c r="F131" s="184"/>
      <c r="G131" s="24"/>
      <c r="H131" s="135"/>
      <c r="J131" s="90"/>
    </row>
    <row r="132" spans="2:10" s="89" customFormat="1">
      <c r="B132" s="134" t="s">
        <v>872</v>
      </c>
      <c r="C132" s="183" t="s">
        <v>873</v>
      </c>
      <c r="D132" s="183"/>
      <c r="E132" s="183"/>
      <c r="F132" s="183"/>
      <c r="G132" s="24"/>
      <c r="H132" s="135"/>
      <c r="J132" s="90"/>
    </row>
    <row r="133" spans="2:10" s="89" customFormat="1">
      <c r="B133" s="134" t="s">
        <v>874</v>
      </c>
      <c r="C133" s="183" t="s">
        <v>433</v>
      </c>
      <c r="D133" s="183"/>
      <c r="E133" s="183"/>
      <c r="F133" s="183"/>
      <c r="G133" s="24"/>
      <c r="H133" s="135"/>
      <c r="J133" s="90"/>
    </row>
    <row r="134" spans="2:10" s="89" customFormat="1" ht="31.5">
      <c r="B134" s="136">
        <f>+COUNT($B$93:B133)+1</f>
        <v>25</v>
      </c>
      <c r="C134" s="137" t="s">
        <v>434</v>
      </c>
      <c r="D134" s="138" t="s">
        <v>435</v>
      </c>
      <c r="E134" s="139" t="s">
        <v>24</v>
      </c>
      <c r="F134" s="139">
        <v>60</v>
      </c>
      <c r="G134" s="65"/>
      <c r="H134" s="135">
        <f t="shared" ref="H134:H145" si="11">+$F134*G134</f>
        <v>0</v>
      </c>
      <c r="J134" s="90"/>
    </row>
    <row r="135" spans="2:10" s="89" customFormat="1" ht="47.25">
      <c r="B135" s="136">
        <f>+COUNT($B$93:B134)+1</f>
        <v>26</v>
      </c>
      <c r="C135" s="137" t="s">
        <v>436</v>
      </c>
      <c r="D135" s="138" t="s">
        <v>875</v>
      </c>
      <c r="E135" s="139" t="s">
        <v>24</v>
      </c>
      <c r="F135" s="139">
        <v>60</v>
      </c>
      <c r="G135" s="65"/>
      <c r="H135" s="135">
        <f t="shared" ref="H135:H141" si="12">+$F135*G135</f>
        <v>0</v>
      </c>
      <c r="J135" s="90"/>
    </row>
    <row r="136" spans="2:10" s="89" customFormat="1" ht="47.25">
      <c r="B136" s="136">
        <f>+COUNT($B$93:B135)+1</f>
        <v>27</v>
      </c>
      <c r="C136" s="137" t="s">
        <v>437</v>
      </c>
      <c r="D136" s="138" t="s">
        <v>876</v>
      </c>
      <c r="E136" s="139" t="s">
        <v>24</v>
      </c>
      <c r="F136" s="139">
        <v>60</v>
      </c>
      <c r="G136" s="65"/>
      <c r="H136" s="135">
        <f t="shared" si="12"/>
        <v>0</v>
      </c>
      <c r="J136" s="90"/>
    </row>
    <row r="137" spans="2:10" s="89" customFormat="1" ht="47.25">
      <c r="B137" s="136">
        <f>+COUNT($B$93:B136)+1</f>
        <v>28</v>
      </c>
      <c r="C137" s="137" t="s">
        <v>438</v>
      </c>
      <c r="D137" s="138" t="s">
        <v>883</v>
      </c>
      <c r="E137" s="139" t="s">
        <v>24</v>
      </c>
      <c r="F137" s="139">
        <v>60</v>
      </c>
      <c r="G137" s="65"/>
      <c r="H137" s="135">
        <f t="shared" si="12"/>
        <v>0</v>
      </c>
      <c r="J137" s="90"/>
    </row>
    <row r="138" spans="2:10" s="89" customFormat="1" ht="47.25">
      <c r="B138" s="136">
        <f>+COUNT($B$93:B137)+1</f>
        <v>29</v>
      </c>
      <c r="C138" s="137" t="s">
        <v>439</v>
      </c>
      <c r="D138" s="138" t="s">
        <v>877</v>
      </c>
      <c r="E138" s="139" t="s">
        <v>24</v>
      </c>
      <c r="F138" s="139">
        <v>60</v>
      </c>
      <c r="G138" s="65"/>
      <c r="H138" s="135">
        <f t="shared" si="12"/>
        <v>0</v>
      </c>
      <c r="J138" s="90"/>
    </row>
    <row r="139" spans="2:10" s="89" customFormat="1" ht="47.25">
      <c r="B139" s="136">
        <f>+COUNT($B$93:B138)+1</f>
        <v>30</v>
      </c>
      <c r="C139" s="137" t="s">
        <v>440</v>
      </c>
      <c r="D139" s="138" t="s">
        <v>878</v>
      </c>
      <c r="E139" s="139" t="s">
        <v>24</v>
      </c>
      <c r="F139" s="139">
        <v>62</v>
      </c>
      <c r="G139" s="65"/>
      <c r="H139" s="135">
        <f t="shared" si="12"/>
        <v>0</v>
      </c>
      <c r="J139" s="90"/>
    </row>
    <row r="140" spans="2:10" s="89" customFormat="1">
      <c r="B140" s="136">
        <f>+COUNT($B$93:B139)+1</f>
        <v>31</v>
      </c>
      <c r="C140" s="137" t="s">
        <v>441</v>
      </c>
      <c r="D140" s="138" t="s">
        <v>442</v>
      </c>
      <c r="E140" s="139" t="s">
        <v>24</v>
      </c>
      <c r="F140" s="139">
        <v>62</v>
      </c>
      <c r="G140" s="65"/>
      <c r="H140" s="135">
        <f t="shared" si="12"/>
        <v>0</v>
      </c>
      <c r="J140" s="90"/>
    </row>
    <row r="141" spans="2:10" s="89" customFormat="1" ht="47.25">
      <c r="B141" s="136">
        <f>+COUNT($B$93:B140)+1</f>
        <v>32</v>
      </c>
      <c r="C141" s="137" t="s">
        <v>443</v>
      </c>
      <c r="D141" s="138" t="s">
        <v>879</v>
      </c>
      <c r="E141" s="139" t="s">
        <v>24</v>
      </c>
      <c r="F141" s="139">
        <v>54</v>
      </c>
      <c r="G141" s="65"/>
      <c r="H141" s="135">
        <f t="shared" si="12"/>
        <v>0</v>
      </c>
      <c r="J141" s="90"/>
    </row>
    <row r="142" spans="2:10" s="89" customFormat="1" ht="31.5">
      <c r="B142" s="136">
        <f>+COUNT($B$93:B141)+1</f>
        <v>33</v>
      </c>
      <c r="C142" s="137" t="s">
        <v>444</v>
      </c>
      <c r="D142" s="138" t="s">
        <v>445</v>
      </c>
      <c r="E142" s="139" t="s">
        <v>24</v>
      </c>
      <c r="F142" s="139">
        <v>60</v>
      </c>
      <c r="G142" s="65"/>
      <c r="H142" s="135">
        <f t="shared" si="11"/>
        <v>0</v>
      </c>
      <c r="J142" s="90"/>
    </row>
    <row r="143" spans="2:10" s="89" customFormat="1" ht="63">
      <c r="B143" s="136">
        <f>+COUNT($B$93:B142)+1</f>
        <v>34</v>
      </c>
      <c r="C143" s="137" t="s">
        <v>446</v>
      </c>
      <c r="D143" s="138" t="s">
        <v>880</v>
      </c>
      <c r="E143" s="139" t="s">
        <v>54</v>
      </c>
      <c r="F143" s="139">
        <v>10</v>
      </c>
      <c r="G143" s="65"/>
      <c r="H143" s="135">
        <f t="shared" si="11"/>
        <v>0</v>
      </c>
      <c r="J143" s="90"/>
    </row>
    <row r="144" spans="2:10" s="89" customFormat="1" ht="31.5">
      <c r="B144" s="136">
        <f>+COUNT($B$93:B143)+1</f>
        <v>35</v>
      </c>
      <c r="C144" s="137" t="s">
        <v>438</v>
      </c>
      <c r="D144" s="138" t="s">
        <v>881</v>
      </c>
      <c r="E144" s="139" t="s">
        <v>24</v>
      </c>
      <c r="F144" s="139">
        <v>14</v>
      </c>
      <c r="G144" s="65"/>
      <c r="H144" s="135">
        <f t="shared" si="11"/>
        <v>0</v>
      </c>
      <c r="J144" s="90"/>
    </row>
    <row r="145" spans="2:10" s="89" customFormat="1" ht="78.75">
      <c r="B145" s="136">
        <f>+COUNT($B$93:B144)+1</f>
        <v>36</v>
      </c>
      <c r="C145" s="137" t="s">
        <v>447</v>
      </c>
      <c r="D145" s="138" t="s">
        <v>882</v>
      </c>
      <c r="E145" s="139" t="s">
        <v>54</v>
      </c>
      <c r="F145" s="139">
        <v>26.5</v>
      </c>
      <c r="G145" s="65"/>
      <c r="H145" s="135">
        <f t="shared" si="11"/>
        <v>0</v>
      </c>
      <c r="J145" s="90"/>
    </row>
    <row r="146" spans="2:10" s="89" customFormat="1" ht="15.75" customHeight="1">
      <c r="B146" s="141"/>
      <c r="C146" s="142"/>
      <c r="D146" s="143"/>
      <c r="E146" s="144"/>
      <c r="F146" s="145"/>
      <c r="G146" s="64"/>
      <c r="H146" s="146"/>
    </row>
    <row r="147" spans="2:10" s="89" customFormat="1" ht="16.5" thickBot="1">
      <c r="B147" s="147"/>
      <c r="C147" s="148"/>
      <c r="D147" s="148"/>
      <c r="E147" s="149"/>
      <c r="F147" s="149"/>
      <c r="G147" s="25" t="str">
        <f>C92&amp;" SKUPAJ:"</f>
        <v>GRADBENA IN OBRTNIŠKA DELA SKUPAJ:</v>
      </c>
      <c r="H147" s="150">
        <f>SUM(H$94:H$145)</f>
        <v>0</v>
      </c>
    </row>
    <row r="149" spans="2:10" s="89" customFormat="1">
      <c r="B149" s="130" t="s">
        <v>68</v>
      </c>
      <c r="C149" s="182" t="s">
        <v>369</v>
      </c>
      <c r="D149" s="182"/>
      <c r="E149" s="131"/>
      <c r="F149" s="132"/>
      <c r="G149" s="23"/>
      <c r="H149" s="133"/>
      <c r="J149" s="90"/>
    </row>
    <row r="150" spans="2:10" s="89" customFormat="1">
      <c r="B150" s="134"/>
      <c r="C150" s="183"/>
      <c r="D150" s="183"/>
      <c r="E150" s="183"/>
      <c r="F150" s="183"/>
      <c r="G150" s="24"/>
      <c r="H150" s="135"/>
    </row>
    <row r="151" spans="2:10" s="89" customFormat="1" ht="47.25">
      <c r="B151" s="136">
        <f>+COUNT($B$150:B150)+1</f>
        <v>1</v>
      </c>
      <c r="C151" s="58" t="s">
        <v>362</v>
      </c>
      <c r="D151" s="59" t="s">
        <v>884</v>
      </c>
      <c r="E151" s="57" t="s">
        <v>25</v>
      </c>
      <c r="F151" s="57">
        <v>1.4</v>
      </c>
      <c r="G151" s="26"/>
      <c r="H151" s="135">
        <f t="shared" ref="H151:H154" si="13">+$F151*G151</f>
        <v>0</v>
      </c>
      <c r="J151" s="90"/>
    </row>
    <row r="152" spans="2:10" s="89" customFormat="1" ht="47.25">
      <c r="B152" s="136">
        <f>+COUNT($B$150:B151)+1</f>
        <v>2</v>
      </c>
      <c r="C152" s="58" t="s">
        <v>363</v>
      </c>
      <c r="D152" s="59" t="s">
        <v>885</v>
      </c>
      <c r="E152" s="57" t="s">
        <v>25</v>
      </c>
      <c r="F152" s="57">
        <v>0.75</v>
      </c>
      <c r="G152" s="26"/>
      <c r="H152" s="135">
        <f t="shared" si="13"/>
        <v>0</v>
      </c>
      <c r="J152" s="90"/>
    </row>
    <row r="153" spans="2:10" s="89" customFormat="1" ht="31.5">
      <c r="B153" s="136">
        <f>+COUNT($B$150:B152)+1</f>
        <v>3</v>
      </c>
      <c r="C153" s="137" t="s">
        <v>364</v>
      </c>
      <c r="D153" s="138" t="s">
        <v>886</v>
      </c>
      <c r="E153" s="139" t="s">
        <v>54</v>
      </c>
      <c r="F153" s="139">
        <v>11.2</v>
      </c>
      <c r="G153" s="26"/>
      <c r="H153" s="135">
        <f t="shared" si="13"/>
        <v>0</v>
      </c>
      <c r="J153" s="90"/>
    </row>
    <row r="154" spans="2:10" s="89" customFormat="1" ht="31.5">
      <c r="B154" s="136">
        <f>+COUNT($B$150:B153)+1</f>
        <v>4</v>
      </c>
      <c r="C154" s="137" t="s">
        <v>365</v>
      </c>
      <c r="D154" s="138" t="s">
        <v>887</v>
      </c>
      <c r="E154" s="139" t="s">
        <v>54</v>
      </c>
      <c r="F154" s="139">
        <v>2.9</v>
      </c>
      <c r="G154" s="26"/>
      <c r="H154" s="135">
        <f t="shared" si="13"/>
        <v>0</v>
      </c>
      <c r="J154" s="90"/>
    </row>
    <row r="155" spans="2:10" s="89" customFormat="1" ht="15.75" customHeight="1">
      <c r="B155" s="141"/>
      <c r="C155" s="142"/>
      <c r="D155" s="143"/>
      <c r="E155" s="144"/>
      <c r="F155" s="145"/>
      <c r="G155" s="64"/>
      <c r="H155" s="146"/>
    </row>
    <row r="156" spans="2:10" s="89" customFormat="1">
      <c r="B156" s="147"/>
      <c r="C156" s="148"/>
      <c r="D156" s="148"/>
      <c r="E156" s="149"/>
      <c r="F156" s="149"/>
      <c r="G156" s="25" t="str">
        <f>C149&amp;" SKUPAJ:"</f>
        <v>ZIDARSKA DELA SKUPAJ:</v>
      </c>
      <c r="H156" s="150">
        <f>SUM(H$151:H$154)</f>
        <v>0</v>
      </c>
    </row>
    <row r="158" spans="2:10" s="89" customFormat="1">
      <c r="B158" s="130" t="s">
        <v>69</v>
      </c>
      <c r="C158" s="182" t="s">
        <v>8</v>
      </c>
      <c r="D158" s="182"/>
      <c r="E158" s="131"/>
      <c r="F158" s="132"/>
      <c r="G158" s="23"/>
      <c r="H158" s="133"/>
      <c r="J158" s="90"/>
    </row>
    <row r="159" spans="2:10" s="89" customFormat="1">
      <c r="B159" s="134" t="s">
        <v>888</v>
      </c>
      <c r="C159" s="183" t="s">
        <v>889</v>
      </c>
      <c r="D159" s="183"/>
      <c r="E159" s="183"/>
      <c r="F159" s="183"/>
      <c r="G159" s="24"/>
      <c r="H159" s="135"/>
    </row>
    <row r="160" spans="2:10" s="89" customFormat="1" ht="31.5">
      <c r="B160" s="136">
        <f>+COUNT($B$159:B159)+1</f>
        <v>1</v>
      </c>
      <c r="C160" s="58" t="s">
        <v>448</v>
      </c>
      <c r="D160" s="151" t="s">
        <v>449</v>
      </c>
      <c r="E160" s="81" t="s">
        <v>52</v>
      </c>
      <c r="F160" s="57">
        <v>1</v>
      </c>
      <c r="G160" s="26"/>
      <c r="H160" s="135">
        <f t="shared" ref="H160:H162" si="14">+$F160*G160</f>
        <v>0</v>
      </c>
      <c r="J160" s="90"/>
    </row>
    <row r="161" spans="2:10" s="89" customFormat="1">
      <c r="B161" s="136">
        <f>+COUNT($B$159:B160)+1</f>
        <v>2</v>
      </c>
      <c r="C161" s="58" t="s">
        <v>450</v>
      </c>
      <c r="D161" s="59" t="s">
        <v>451</v>
      </c>
      <c r="E161" s="57" t="s">
        <v>23</v>
      </c>
      <c r="F161" s="57">
        <v>1</v>
      </c>
      <c r="G161" s="26"/>
      <c r="H161" s="135">
        <f t="shared" si="14"/>
        <v>0</v>
      </c>
      <c r="J161" s="90"/>
    </row>
    <row r="162" spans="2:10" s="89" customFormat="1">
      <c r="B162" s="136">
        <f>+COUNT($B$159:B161)+1</f>
        <v>3</v>
      </c>
      <c r="C162" s="58" t="s">
        <v>452</v>
      </c>
      <c r="D162" s="59" t="s">
        <v>70</v>
      </c>
      <c r="E162" s="57" t="s">
        <v>71</v>
      </c>
      <c r="F162" s="57">
        <v>42</v>
      </c>
      <c r="G162" s="26"/>
      <c r="H162" s="135">
        <f t="shared" si="14"/>
        <v>0</v>
      </c>
      <c r="J162" s="90"/>
    </row>
    <row r="163" spans="2:10" s="89" customFormat="1">
      <c r="B163" s="136">
        <f>+COUNT($B$159:B162)+1</f>
        <v>4</v>
      </c>
      <c r="C163" s="58" t="s">
        <v>453</v>
      </c>
      <c r="D163" s="59" t="s">
        <v>454</v>
      </c>
      <c r="E163" s="57" t="s">
        <v>71</v>
      </c>
      <c r="F163" s="57">
        <v>16</v>
      </c>
      <c r="G163" s="26"/>
      <c r="H163" s="135">
        <f t="shared" ref="H163" si="15">+$F163*G163</f>
        <v>0</v>
      </c>
      <c r="J163" s="90"/>
    </row>
    <row r="164" spans="2:10" s="89" customFormat="1" ht="15.75" customHeight="1">
      <c r="B164" s="141"/>
      <c r="C164" s="142"/>
      <c r="D164" s="143"/>
      <c r="E164" s="144"/>
      <c r="F164" s="145"/>
      <c r="G164" s="64"/>
      <c r="H164" s="146"/>
    </row>
    <row r="165" spans="2:10" s="89" customFormat="1" ht="16.5" thickBot="1">
      <c r="B165" s="147"/>
      <c r="C165" s="148"/>
      <c r="D165" s="148"/>
      <c r="E165" s="149"/>
      <c r="F165" s="149"/>
      <c r="G165" s="25" t="str">
        <f>C158&amp;" SKUPAJ:"</f>
        <v>TUJE STORITVE SKUPAJ:</v>
      </c>
      <c r="H165" s="150">
        <f>SUM(H$160:H$163)</f>
        <v>0</v>
      </c>
    </row>
  </sheetData>
  <sheetProtection algorithmName="SHA-512" hashValue="5pdaMCmOnOghQ73pIqcIcnJ+6Fob2EHBe9nofTiMrRlffVmU/u6UEycn0ojlKHVKHX5ejQ+1bLwtwDf0RgoI+Q==" saltValue="tNzd0mvSy6AjYsVcba4q3w==" spinCount="100000" sheet="1" objects="1" scenarios="1"/>
  <mergeCells count="50">
    <mergeCell ref="C23:F23"/>
    <mergeCell ref="C130:F130"/>
    <mergeCell ref="C131:F131"/>
    <mergeCell ref="C132:F132"/>
    <mergeCell ref="C133:F133"/>
    <mergeCell ref="C25:D25"/>
    <mergeCell ref="C36:F36"/>
    <mergeCell ref="C47:F47"/>
    <mergeCell ref="C53:D53"/>
    <mergeCell ref="C33:F33"/>
    <mergeCell ref="C34:F34"/>
    <mergeCell ref="C35:F35"/>
    <mergeCell ref="C39:F39"/>
    <mergeCell ref="C59:F59"/>
    <mergeCell ref="C61:F61"/>
    <mergeCell ref="C65:F65"/>
    <mergeCell ref="C68:F68"/>
    <mergeCell ref="C69:F69"/>
    <mergeCell ref="C54:F54"/>
    <mergeCell ref="C76:D76"/>
    <mergeCell ref="C77:F77"/>
    <mergeCell ref="C78:F78"/>
    <mergeCell ref="C124:F124"/>
    <mergeCell ref="C125:F125"/>
    <mergeCell ref="C79:F79"/>
    <mergeCell ref="C81:F81"/>
    <mergeCell ref="C83:F83"/>
    <mergeCell ref="C86:F86"/>
    <mergeCell ref="C84:F84"/>
    <mergeCell ref="C94:F94"/>
    <mergeCell ref="C101:F101"/>
    <mergeCell ref="C106:F106"/>
    <mergeCell ref="C107:F107"/>
    <mergeCell ref="C117:F117"/>
    <mergeCell ref="C40:F40"/>
    <mergeCell ref="C48:F48"/>
    <mergeCell ref="C159:F159"/>
    <mergeCell ref="C22:F22"/>
    <mergeCell ref="C26:F26"/>
    <mergeCell ref="C27:F27"/>
    <mergeCell ref="C28:F28"/>
    <mergeCell ref="C29:F29"/>
    <mergeCell ref="C30:F30"/>
    <mergeCell ref="C31:F31"/>
    <mergeCell ref="C32:F32"/>
    <mergeCell ref="C149:D149"/>
    <mergeCell ref="C150:F150"/>
    <mergeCell ref="C158:D158"/>
    <mergeCell ref="C92:D92"/>
    <mergeCell ref="C93:F93"/>
  </mergeCells>
  <pageMargins left="0.70866141732283472" right="0.70866141732283472" top="0.74803149606299213" bottom="0.74803149606299213" header="0.31496062992125984" footer="0.31496062992125984"/>
  <pageSetup paperSize="9" scale="68" orientation="portrait" r:id="rId1"/>
  <headerFooter>
    <oddHeader>&amp;C&amp;"-,Ležeče"Rekonstrukcija ceste R1-212/1119 Bloška Polica - Sodražica
od km 13,540 do km 15,352 skozi Žimarice&amp;R&amp;"-,Ležeče"RAZPIS 2020</oddHeader>
    <oddFooter>Stran &amp;P od &amp;N</oddFooter>
  </headerFooter>
  <rowBreaks count="1" manualBreakCount="1">
    <brk id="67" min="1" max="7" man="1"/>
  </rowBreaks>
  <colBreaks count="1" manualBreakCount="1">
    <brk id="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E4AAA-0F0E-4608-81F6-1B68DB9CAC79}">
  <sheetPr>
    <tabColor rgb="FF00339C"/>
  </sheetPr>
  <dimension ref="B1:K140"/>
  <sheetViews>
    <sheetView view="pageBreakPreview" zoomScaleNormal="100" zoomScaleSheetLayoutView="100" workbookViewId="0">
      <selection activeCell="F12" sqref="F12"/>
    </sheetView>
  </sheetViews>
  <sheetFormatPr defaultColWidth="9.140625" defaultRowHeight="15.75"/>
  <cols>
    <col min="1" max="1" width="9.140625" style="90"/>
    <col min="2" max="3" width="10.7109375" style="92" customWidth="1"/>
    <col min="4" max="4" width="47.7109375" style="86" customWidth="1"/>
    <col min="5" max="5" width="14.7109375" style="87" customWidth="1"/>
    <col min="6" max="6" width="12.7109375" style="87" customWidth="1"/>
    <col min="7" max="7" width="15.7109375" style="18" customWidth="1"/>
    <col min="8" max="8" width="15.7109375" style="88" customWidth="1"/>
    <col min="9" max="9" width="11.5703125" style="89" bestFit="1" customWidth="1"/>
    <col min="10" max="10" width="10.140625" style="90" bestFit="1" customWidth="1"/>
    <col min="11" max="16384" width="9.140625" style="90"/>
  </cols>
  <sheetData>
    <row r="1" spans="2:10">
      <c r="B1" s="84" t="s">
        <v>57</v>
      </c>
      <c r="C1" s="85" t="str">
        <f ca="1">MID(CELL("filename",A1),FIND("]",CELL("filename",A1))+1,255)</f>
        <v>SKATLASTI PREPUST</v>
      </c>
    </row>
    <row r="3" spans="2:10">
      <c r="B3" s="91" t="s">
        <v>14</v>
      </c>
    </row>
    <row r="4" spans="2:10">
      <c r="B4" s="93" t="str">
        <f ca="1">"REKAPITULACIJA "&amp;C1</f>
        <v>REKAPITULACIJA SKATLASTI PREPUST</v>
      </c>
      <c r="C4" s="94"/>
      <c r="D4" s="94"/>
      <c r="E4" s="95"/>
      <c r="F4" s="95"/>
      <c r="G4" s="19"/>
      <c r="H4" s="57"/>
      <c r="I4" s="96"/>
    </row>
    <row r="5" spans="2:10">
      <c r="B5" s="97"/>
      <c r="C5" s="98"/>
      <c r="D5" s="99"/>
      <c r="H5" s="100"/>
      <c r="I5" s="101"/>
      <c r="J5" s="102"/>
    </row>
    <row r="6" spans="2:10">
      <c r="B6" s="103" t="s">
        <v>47</v>
      </c>
      <c r="D6" s="104" t="str">
        <f>VLOOKUP(B6,$B$18:$H$9898,2,FALSE)</f>
        <v>PREDDELA</v>
      </c>
      <c r="E6" s="105"/>
      <c r="F6" s="88"/>
      <c r="H6" s="106">
        <f>VLOOKUP($D6&amp;" SKUPAJ:",$G$18:H$9898,2,FALSE)</f>
        <v>0</v>
      </c>
      <c r="I6" s="107"/>
      <c r="J6" s="108"/>
    </row>
    <row r="7" spans="2:10">
      <c r="B7" s="103"/>
      <c r="D7" s="104"/>
      <c r="E7" s="105"/>
      <c r="F7" s="88"/>
      <c r="H7" s="106"/>
      <c r="I7" s="109"/>
      <c r="J7" s="110"/>
    </row>
    <row r="8" spans="2:10">
      <c r="B8" s="103" t="s">
        <v>48</v>
      </c>
      <c r="D8" s="104" t="str">
        <f>VLOOKUP(B8,$B$18:$H$9898,2,FALSE)</f>
        <v>ZEMELJSKA DELA IN TEMELJENJE</v>
      </c>
      <c r="E8" s="105"/>
      <c r="F8" s="88"/>
      <c r="H8" s="106">
        <f>VLOOKUP($D8&amp;" SKUPAJ:",$G$18:H$9898,2,FALSE)</f>
        <v>0</v>
      </c>
      <c r="I8" s="111"/>
      <c r="J8" s="112"/>
    </row>
    <row r="9" spans="2:10">
      <c r="B9" s="103"/>
      <c r="D9" s="104"/>
      <c r="E9" s="105"/>
      <c r="F9" s="88"/>
      <c r="H9" s="106"/>
      <c r="I9" s="96"/>
    </row>
    <row r="10" spans="2:10">
      <c r="B10" s="103" t="s">
        <v>45</v>
      </c>
      <c r="D10" s="104" t="str">
        <f>VLOOKUP(B10,$B$18:$H$9898,2,FALSE)</f>
        <v>VOZIŠČE KONSTRUKCIJE</v>
      </c>
      <c r="E10" s="105"/>
      <c r="F10" s="88"/>
      <c r="H10" s="106">
        <f>VLOOKUP($D10&amp;" SKUPAJ:",$G$18:H$9898,2,FALSE)</f>
        <v>0</v>
      </c>
    </row>
    <row r="11" spans="2:10">
      <c r="B11" s="103"/>
      <c r="D11" s="104"/>
      <c r="E11" s="105"/>
      <c r="F11" s="88"/>
      <c r="H11" s="106"/>
    </row>
    <row r="12" spans="2:10">
      <c r="B12" s="103" t="s">
        <v>53</v>
      </c>
      <c r="D12" s="104" t="str">
        <f>VLOOKUP(B12,$B$18:$H$9898,2,FALSE)</f>
        <v>GRADBENA IN OBRTNIŠKA DELA</v>
      </c>
      <c r="E12" s="105"/>
      <c r="F12" s="88"/>
      <c r="H12" s="106">
        <f>VLOOKUP($D12&amp;" SKUPAJ:",$G$18:H$9898,2,FALSE)</f>
        <v>0</v>
      </c>
      <c r="I12" s="111"/>
      <c r="J12" s="112"/>
    </row>
    <row r="13" spans="2:10">
      <c r="B13" s="103"/>
      <c r="D13" s="104"/>
      <c r="E13" s="105"/>
      <c r="F13" s="88"/>
      <c r="H13" s="106"/>
    </row>
    <row r="14" spans="2:10">
      <c r="B14" s="103" t="s">
        <v>69</v>
      </c>
      <c r="D14" s="104" t="str">
        <f>VLOOKUP(B14,$B$18:$H$9898,2,FALSE)</f>
        <v>TUJE STORITVE</v>
      </c>
      <c r="E14" s="105"/>
      <c r="F14" s="88"/>
      <c r="H14" s="106">
        <f>VLOOKUP($D14&amp;" SKUPAJ:",$G$18:H$9898,2,FALSE)</f>
        <v>0</v>
      </c>
      <c r="I14" s="111"/>
      <c r="J14" s="112"/>
    </row>
    <row r="15" spans="2:10" s="89" customFormat="1" ht="16.5" thickBot="1">
      <c r="B15" s="113"/>
      <c r="C15" s="114"/>
      <c r="D15" s="115"/>
      <c r="E15" s="116"/>
      <c r="F15" s="117"/>
      <c r="G15" s="20"/>
      <c r="H15" s="118"/>
    </row>
    <row r="16" spans="2:10" s="89" customFormat="1" ht="16.5" thickTop="1">
      <c r="B16" s="119"/>
      <c r="C16" s="120"/>
      <c r="D16" s="121"/>
      <c r="E16" s="122"/>
      <c r="F16" s="123"/>
      <c r="G16" s="21" t="str">
        <f ca="1">"SKUPAJ "&amp;C1&amp;" (BREZ DDV):"</f>
        <v>SKUPAJ SKATLASTI PREPUST (BREZ DDV):</v>
      </c>
      <c r="H16" s="124">
        <f>ROUND(SUM(H6:H14),2)</f>
        <v>0</v>
      </c>
    </row>
    <row r="18" spans="2:11" s="89" customFormat="1" ht="16.5" thickBot="1">
      <c r="B18" s="125" t="s">
        <v>0</v>
      </c>
      <c r="C18" s="126" t="s">
        <v>1</v>
      </c>
      <c r="D18" s="127" t="s">
        <v>2</v>
      </c>
      <c r="E18" s="128" t="s">
        <v>3</v>
      </c>
      <c r="F18" s="128" t="s">
        <v>4</v>
      </c>
      <c r="G18" s="22" t="s">
        <v>5</v>
      </c>
      <c r="H18" s="128" t="s">
        <v>6</v>
      </c>
    </row>
    <row r="20" spans="2:11" ht="409.5" customHeight="1">
      <c r="B20" s="188" t="s">
        <v>890</v>
      </c>
      <c r="C20" s="188"/>
      <c r="D20" s="188"/>
      <c r="E20" s="188"/>
      <c r="F20" s="188"/>
      <c r="G20" s="78"/>
      <c r="H20" s="129"/>
    </row>
    <row r="22" spans="2:11" s="89" customFormat="1">
      <c r="B22" s="130" t="s">
        <v>47</v>
      </c>
      <c r="C22" s="182" t="s">
        <v>97</v>
      </c>
      <c r="D22" s="182"/>
      <c r="E22" s="131"/>
      <c r="F22" s="132"/>
      <c r="G22" s="23"/>
      <c r="H22" s="133"/>
    </row>
    <row r="23" spans="2:11" s="89" customFormat="1" ht="326.25" customHeight="1">
      <c r="B23" s="134"/>
      <c r="C23" s="184" t="s">
        <v>891</v>
      </c>
      <c r="D23" s="184"/>
      <c r="E23" s="184"/>
      <c r="F23" s="184"/>
      <c r="G23" s="24"/>
      <c r="H23" s="135"/>
    </row>
    <row r="24" spans="2:11" s="89" customFormat="1">
      <c r="B24" s="134" t="s">
        <v>65</v>
      </c>
      <c r="C24" s="183" t="s">
        <v>123</v>
      </c>
      <c r="D24" s="183"/>
      <c r="E24" s="183"/>
      <c r="F24" s="183"/>
      <c r="G24" s="24"/>
      <c r="H24" s="135"/>
      <c r="K24" s="87"/>
    </row>
    <row r="25" spans="2:11" s="89" customFormat="1" ht="31.5">
      <c r="B25" s="136">
        <f>+COUNT($B$23:B24)+1</f>
        <v>1</v>
      </c>
      <c r="C25" s="58" t="s">
        <v>381</v>
      </c>
      <c r="D25" s="59" t="s">
        <v>892</v>
      </c>
      <c r="E25" s="57" t="s">
        <v>23</v>
      </c>
      <c r="F25" s="57">
        <v>2</v>
      </c>
      <c r="G25" s="26"/>
      <c r="H25" s="135">
        <f t="shared" ref="H25:H26" si="0">+$F25*G25</f>
        <v>0</v>
      </c>
      <c r="K25" s="87"/>
    </row>
    <row r="26" spans="2:11" s="89" customFormat="1" ht="31.5">
      <c r="B26" s="136">
        <f>+COUNT($B$23:B25)+1</f>
        <v>2</v>
      </c>
      <c r="C26" s="137" t="s">
        <v>382</v>
      </c>
      <c r="D26" s="138" t="s">
        <v>383</v>
      </c>
      <c r="E26" s="139" t="s">
        <v>384</v>
      </c>
      <c r="F26" s="139">
        <v>42</v>
      </c>
      <c r="G26" s="65"/>
      <c r="H26" s="135">
        <f t="shared" si="0"/>
        <v>0</v>
      </c>
      <c r="K26" s="87"/>
    </row>
    <row r="27" spans="2:11" s="89" customFormat="1">
      <c r="B27" s="134" t="s">
        <v>67</v>
      </c>
      <c r="C27" s="183" t="s">
        <v>385</v>
      </c>
      <c r="D27" s="183"/>
      <c r="E27" s="183"/>
      <c r="F27" s="183"/>
      <c r="G27" s="24"/>
      <c r="H27" s="135"/>
      <c r="K27" s="87"/>
    </row>
    <row r="28" spans="2:11" s="89" customFormat="1" ht="50.1" customHeight="1">
      <c r="B28" s="134"/>
      <c r="C28" s="184" t="s">
        <v>893</v>
      </c>
      <c r="D28" s="184"/>
      <c r="E28" s="184"/>
      <c r="F28" s="184"/>
      <c r="G28" s="24"/>
      <c r="H28" s="135"/>
      <c r="K28" s="87"/>
    </row>
    <row r="29" spans="2:11" s="89" customFormat="1" ht="31.5">
      <c r="B29" s="136">
        <f>+COUNT($B$23:B28)+1</f>
        <v>3</v>
      </c>
      <c r="C29" s="137" t="s">
        <v>387</v>
      </c>
      <c r="D29" s="138" t="s">
        <v>894</v>
      </c>
      <c r="E29" s="139" t="s">
        <v>54</v>
      </c>
      <c r="F29" s="139">
        <v>21</v>
      </c>
      <c r="G29" s="65"/>
      <c r="H29" s="135">
        <f t="shared" ref="H29:H37" si="1">+$F29*G29</f>
        <v>0</v>
      </c>
    </row>
    <row r="30" spans="2:11" s="89" customFormat="1" ht="31.5">
      <c r="B30" s="136">
        <f>+COUNT($B$23:B29)+1</f>
        <v>4</v>
      </c>
      <c r="C30" s="137" t="s">
        <v>388</v>
      </c>
      <c r="D30" s="138" t="s">
        <v>895</v>
      </c>
      <c r="E30" s="139" t="s">
        <v>25</v>
      </c>
      <c r="F30" s="139">
        <v>24.5</v>
      </c>
      <c r="G30" s="65"/>
      <c r="H30" s="135">
        <f t="shared" si="1"/>
        <v>0</v>
      </c>
    </row>
    <row r="31" spans="2:11" s="89" customFormat="1" ht="47.25">
      <c r="B31" s="136">
        <f>+COUNT($B$23:B30)+1</f>
        <v>5</v>
      </c>
      <c r="C31" s="137" t="s">
        <v>389</v>
      </c>
      <c r="D31" s="138" t="s">
        <v>896</v>
      </c>
      <c r="E31" s="139" t="s">
        <v>25</v>
      </c>
      <c r="F31" s="139">
        <v>25</v>
      </c>
      <c r="G31" s="65"/>
      <c r="H31" s="135">
        <f t="shared" si="1"/>
        <v>0</v>
      </c>
    </row>
    <row r="32" spans="2:11" s="89" customFormat="1" ht="47.25">
      <c r="B32" s="136">
        <f>+COUNT($B$23:B31)+1</f>
        <v>6</v>
      </c>
      <c r="C32" s="137" t="s">
        <v>390</v>
      </c>
      <c r="D32" s="138" t="s">
        <v>897</v>
      </c>
      <c r="E32" s="139" t="s">
        <v>25</v>
      </c>
      <c r="F32" s="139">
        <v>41.5</v>
      </c>
      <c r="G32" s="65"/>
      <c r="H32" s="135">
        <f t="shared" si="1"/>
        <v>0</v>
      </c>
    </row>
    <row r="33" spans="2:8" s="89" customFormat="1" ht="31.5">
      <c r="B33" s="136">
        <f>+COUNT($B$23:B32)+1</f>
        <v>7</v>
      </c>
      <c r="C33" s="137" t="s">
        <v>464</v>
      </c>
      <c r="D33" s="138" t="s">
        <v>898</v>
      </c>
      <c r="E33" s="139" t="s">
        <v>23</v>
      </c>
      <c r="F33" s="139">
        <v>5</v>
      </c>
      <c r="G33" s="65"/>
      <c r="H33" s="135">
        <f t="shared" si="1"/>
        <v>0</v>
      </c>
    </row>
    <row r="34" spans="2:8" s="89" customFormat="1" ht="31.5">
      <c r="B34" s="136">
        <f>+COUNT($B$23:B33)+1</f>
        <v>8</v>
      </c>
      <c r="C34" s="137" t="s">
        <v>465</v>
      </c>
      <c r="D34" s="138" t="s">
        <v>899</v>
      </c>
      <c r="E34" s="139" t="s">
        <v>23</v>
      </c>
      <c r="F34" s="139">
        <v>5</v>
      </c>
      <c r="G34" s="65"/>
      <c r="H34" s="135">
        <f t="shared" si="1"/>
        <v>0</v>
      </c>
    </row>
    <row r="35" spans="2:8" s="89" customFormat="1" ht="31.5">
      <c r="B35" s="136">
        <f>+COUNT($B$23:B34)+1</f>
        <v>9</v>
      </c>
      <c r="C35" s="137" t="s">
        <v>466</v>
      </c>
      <c r="D35" s="138" t="s">
        <v>900</v>
      </c>
      <c r="E35" s="139" t="s">
        <v>54</v>
      </c>
      <c r="F35" s="139">
        <v>12</v>
      </c>
      <c r="G35" s="65"/>
      <c r="H35" s="135">
        <f t="shared" si="1"/>
        <v>0</v>
      </c>
    </row>
    <row r="36" spans="2:8" s="89" customFormat="1" ht="78.75">
      <c r="B36" s="136">
        <f>+COUNT($B$23:B35)+1</f>
        <v>10</v>
      </c>
      <c r="C36" s="137" t="s">
        <v>143</v>
      </c>
      <c r="D36" s="138" t="s">
        <v>901</v>
      </c>
      <c r="E36" s="139" t="s">
        <v>24</v>
      </c>
      <c r="F36" s="139">
        <v>150</v>
      </c>
      <c r="G36" s="65"/>
      <c r="H36" s="135">
        <f t="shared" si="1"/>
        <v>0</v>
      </c>
    </row>
    <row r="37" spans="2:8" s="89" customFormat="1" ht="31.5">
      <c r="B37" s="136">
        <f>+COUNT($B$23:B36)+1</f>
        <v>11</v>
      </c>
      <c r="C37" s="137" t="s">
        <v>145</v>
      </c>
      <c r="D37" s="138" t="s">
        <v>902</v>
      </c>
      <c r="E37" s="139" t="s">
        <v>54</v>
      </c>
      <c r="F37" s="139">
        <v>50</v>
      </c>
      <c r="G37" s="65"/>
      <c r="H37" s="135">
        <f t="shared" si="1"/>
        <v>0</v>
      </c>
    </row>
    <row r="38" spans="2:8" s="89" customFormat="1">
      <c r="B38" s="134" t="s">
        <v>73</v>
      </c>
      <c r="C38" s="183" t="s">
        <v>120</v>
      </c>
      <c r="D38" s="183"/>
      <c r="E38" s="183"/>
      <c r="F38" s="183"/>
      <c r="G38" s="24"/>
      <c r="H38" s="135"/>
    </row>
    <row r="39" spans="2:8" s="89" customFormat="1">
      <c r="B39" s="134" t="s">
        <v>833</v>
      </c>
      <c r="C39" s="183" t="s">
        <v>834</v>
      </c>
      <c r="D39" s="183"/>
      <c r="E39" s="183"/>
      <c r="F39" s="183"/>
      <c r="G39" s="24"/>
      <c r="H39" s="135"/>
    </row>
    <row r="40" spans="2:8" s="89" customFormat="1" ht="31.5">
      <c r="B40" s="136">
        <f>+COUNT($B$23:B39)+1</f>
        <v>12</v>
      </c>
      <c r="C40" s="58" t="s">
        <v>102</v>
      </c>
      <c r="D40" s="59" t="s">
        <v>392</v>
      </c>
      <c r="E40" s="57" t="s">
        <v>23</v>
      </c>
      <c r="F40" s="57">
        <v>1</v>
      </c>
      <c r="G40" s="26"/>
      <c r="H40" s="135">
        <f t="shared" ref="H40" si="2">+$F40*G40</f>
        <v>0</v>
      </c>
    </row>
    <row r="41" spans="2:8" s="89" customFormat="1" ht="15.75" customHeight="1">
      <c r="B41" s="141"/>
      <c r="C41" s="142"/>
      <c r="D41" s="143"/>
      <c r="E41" s="144"/>
      <c r="F41" s="145"/>
      <c r="G41" s="64"/>
      <c r="H41" s="146"/>
    </row>
    <row r="42" spans="2:8" s="89" customFormat="1" ht="16.5" thickBot="1">
      <c r="B42" s="147"/>
      <c r="C42" s="148"/>
      <c r="D42" s="148"/>
      <c r="E42" s="149"/>
      <c r="F42" s="149"/>
      <c r="G42" s="25" t="str">
        <f>C22&amp;" SKUPAJ:"</f>
        <v>PREDDELA SKUPAJ:</v>
      </c>
      <c r="H42" s="150">
        <f>SUM(H$24:H$40)</f>
        <v>0</v>
      </c>
    </row>
    <row r="43" spans="2:8" s="89" customFormat="1">
      <c r="B43" s="141"/>
      <c r="C43" s="142"/>
      <c r="D43" s="143"/>
      <c r="E43" s="144"/>
      <c r="F43" s="145"/>
      <c r="G43" s="64"/>
      <c r="H43" s="146"/>
    </row>
    <row r="44" spans="2:8" s="89" customFormat="1">
      <c r="B44" s="130" t="s">
        <v>48</v>
      </c>
      <c r="C44" s="182" t="s">
        <v>168</v>
      </c>
      <c r="D44" s="182"/>
      <c r="E44" s="131"/>
      <c r="F44" s="132"/>
      <c r="G44" s="23"/>
      <c r="H44" s="133"/>
    </row>
    <row r="45" spans="2:8" s="89" customFormat="1" ht="165.75" customHeight="1">
      <c r="B45" s="134"/>
      <c r="C45" s="184" t="s">
        <v>903</v>
      </c>
      <c r="D45" s="184"/>
      <c r="E45" s="184"/>
      <c r="F45" s="184"/>
      <c r="G45" s="24"/>
      <c r="H45" s="135"/>
    </row>
    <row r="46" spans="2:8" s="89" customFormat="1">
      <c r="B46" s="134" t="s">
        <v>74</v>
      </c>
      <c r="C46" s="183" t="s">
        <v>121</v>
      </c>
      <c r="D46" s="183"/>
      <c r="E46" s="183"/>
      <c r="F46" s="183"/>
      <c r="G46" s="24"/>
      <c r="H46" s="135"/>
    </row>
    <row r="47" spans="2:8" s="89" customFormat="1" ht="31.5">
      <c r="B47" s="136">
        <f>+COUNT($B$46:B46)+1</f>
        <v>1</v>
      </c>
      <c r="C47" s="58" t="s">
        <v>169</v>
      </c>
      <c r="D47" s="59" t="s">
        <v>835</v>
      </c>
      <c r="E47" s="57" t="s">
        <v>25</v>
      </c>
      <c r="F47" s="57">
        <v>35</v>
      </c>
      <c r="G47" s="26"/>
      <c r="H47" s="135">
        <f t="shared" ref="H47:H54" si="3">+$F47*G47</f>
        <v>0</v>
      </c>
    </row>
    <row r="48" spans="2:8" s="89" customFormat="1" ht="63">
      <c r="B48" s="136">
        <f>+COUNT($B$46:B47)+1</f>
        <v>2</v>
      </c>
      <c r="C48" s="58" t="s">
        <v>393</v>
      </c>
      <c r="D48" s="59" t="s">
        <v>904</v>
      </c>
      <c r="E48" s="57" t="s">
        <v>394</v>
      </c>
      <c r="F48" s="57">
        <v>265</v>
      </c>
      <c r="G48" s="26"/>
      <c r="H48" s="135">
        <f t="shared" si="3"/>
        <v>0</v>
      </c>
    </row>
    <row r="49" spans="2:10" s="89" customFormat="1" ht="63">
      <c r="B49" s="136">
        <f>+COUNT($B$46:B48)+1</f>
        <v>3</v>
      </c>
      <c r="C49" s="58" t="s">
        <v>395</v>
      </c>
      <c r="D49" s="59" t="s">
        <v>905</v>
      </c>
      <c r="E49" s="57" t="s">
        <v>394</v>
      </c>
      <c r="F49" s="57">
        <v>165</v>
      </c>
      <c r="G49" s="26"/>
      <c r="H49" s="135">
        <f t="shared" si="3"/>
        <v>0</v>
      </c>
    </row>
    <row r="50" spans="2:10" s="89" customFormat="1" ht="63">
      <c r="B50" s="136">
        <f>+COUNT($B$46:B49)+1</f>
        <v>4</v>
      </c>
      <c r="C50" s="58" t="s">
        <v>396</v>
      </c>
      <c r="D50" s="59" t="s">
        <v>906</v>
      </c>
      <c r="E50" s="57" t="s">
        <v>394</v>
      </c>
      <c r="F50" s="57">
        <v>90</v>
      </c>
      <c r="G50" s="26"/>
      <c r="H50" s="135">
        <f t="shared" si="3"/>
        <v>0</v>
      </c>
    </row>
    <row r="51" spans="2:10" s="89" customFormat="1">
      <c r="B51" s="134" t="s">
        <v>75</v>
      </c>
      <c r="C51" s="183" t="s">
        <v>130</v>
      </c>
      <c r="D51" s="183"/>
      <c r="E51" s="183"/>
      <c r="F51" s="183"/>
      <c r="G51" s="24"/>
      <c r="H51" s="135"/>
    </row>
    <row r="52" spans="2:10" s="89" customFormat="1">
      <c r="B52" s="136">
        <f>+COUNT($B$46:B51)+1</f>
        <v>5</v>
      </c>
      <c r="C52" s="58" t="s">
        <v>397</v>
      </c>
      <c r="D52" s="59" t="s">
        <v>398</v>
      </c>
      <c r="E52" s="57" t="s">
        <v>24</v>
      </c>
      <c r="F52" s="57">
        <v>140</v>
      </c>
      <c r="G52" s="26"/>
      <c r="H52" s="135">
        <f t="shared" si="3"/>
        <v>0</v>
      </c>
    </row>
    <row r="53" spans="2:10" s="89" customFormat="1">
      <c r="B53" s="134" t="s">
        <v>76</v>
      </c>
      <c r="C53" s="183" t="s">
        <v>184</v>
      </c>
      <c r="D53" s="183"/>
      <c r="E53" s="183"/>
      <c r="F53" s="183"/>
      <c r="G53" s="24"/>
      <c r="H53" s="135"/>
    </row>
    <row r="54" spans="2:10" s="89" customFormat="1" ht="31.5">
      <c r="B54" s="136">
        <f>+COUNT($B$46:B53)+1</f>
        <v>6</v>
      </c>
      <c r="C54" s="58" t="s">
        <v>399</v>
      </c>
      <c r="D54" s="59" t="s">
        <v>467</v>
      </c>
      <c r="E54" s="57" t="s">
        <v>25</v>
      </c>
      <c r="F54" s="57">
        <v>30</v>
      </c>
      <c r="G54" s="26"/>
      <c r="H54" s="135">
        <f t="shared" si="3"/>
        <v>0</v>
      </c>
    </row>
    <row r="55" spans="2:10" s="89" customFormat="1" ht="31.5">
      <c r="B55" s="136">
        <f>+COUNT($B$46:B54)+1</f>
        <v>7</v>
      </c>
      <c r="C55" s="58" t="s">
        <v>401</v>
      </c>
      <c r="D55" s="59" t="s">
        <v>836</v>
      </c>
      <c r="E55" s="57" t="s">
        <v>25</v>
      </c>
      <c r="F55" s="57">
        <v>125</v>
      </c>
      <c r="G55" s="26"/>
      <c r="H55" s="135">
        <f t="shared" ref="H55:H59" si="4">+$F55*G55</f>
        <v>0</v>
      </c>
    </row>
    <row r="56" spans="2:10" s="89" customFormat="1" ht="31.5">
      <c r="B56" s="136">
        <f>+COUNT($B$46:B55)+1</f>
        <v>8</v>
      </c>
      <c r="C56" s="58" t="s">
        <v>402</v>
      </c>
      <c r="D56" s="59" t="s">
        <v>907</v>
      </c>
      <c r="E56" s="57" t="s">
        <v>25</v>
      </c>
      <c r="F56" s="57">
        <v>310</v>
      </c>
      <c r="G56" s="26"/>
      <c r="H56" s="135">
        <f t="shared" si="4"/>
        <v>0</v>
      </c>
    </row>
    <row r="57" spans="2:10" s="89" customFormat="1">
      <c r="B57" s="134" t="s">
        <v>77</v>
      </c>
      <c r="C57" s="183" t="s">
        <v>132</v>
      </c>
      <c r="D57" s="183"/>
      <c r="E57" s="183"/>
      <c r="F57" s="183"/>
      <c r="G57" s="24"/>
      <c r="H57" s="135"/>
    </row>
    <row r="58" spans="2:10" s="89" customFormat="1" ht="31.5">
      <c r="B58" s="136">
        <f>+COUNT($B$46:B57)+1</f>
        <v>9</v>
      </c>
      <c r="C58" s="58" t="s">
        <v>104</v>
      </c>
      <c r="D58" s="59" t="s">
        <v>727</v>
      </c>
      <c r="E58" s="57" t="s">
        <v>24</v>
      </c>
      <c r="F58" s="57">
        <v>85</v>
      </c>
      <c r="G58" s="26"/>
      <c r="H58" s="135">
        <f t="shared" si="4"/>
        <v>0</v>
      </c>
    </row>
    <row r="59" spans="2:10" s="89" customFormat="1" ht="31.5">
      <c r="B59" s="136">
        <f>+COUNT($B$46:B58)+1</f>
        <v>10</v>
      </c>
      <c r="C59" s="58" t="s">
        <v>468</v>
      </c>
      <c r="D59" s="59" t="s">
        <v>728</v>
      </c>
      <c r="E59" s="57" t="s">
        <v>24</v>
      </c>
      <c r="F59" s="57">
        <v>85</v>
      </c>
      <c r="G59" s="26"/>
      <c r="H59" s="135">
        <f t="shared" si="4"/>
        <v>0</v>
      </c>
    </row>
    <row r="60" spans="2:10" s="89" customFormat="1">
      <c r="B60" s="134" t="s">
        <v>78</v>
      </c>
      <c r="C60" s="183" t="s">
        <v>122</v>
      </c>
      <c r="D60" s="183"/>
      <c r="E60" s="183"/>
      <c r="F60" s="183"/>
      <c r="G60" s="24"/>
      <c r="H60" s="135"/>
    </row>
    <row r="61" spans="2:10" s="89" customFormat="1" ht="50.25" customHeight="1">
      <c r="B61" s="134"/>
      <c r="C61" s="184" t="s">
        <v>908</v>
      </c>
      <c r="D61" s="184"/>
      <c r="E61" s="184"/>
      <c r="F61" s="184"/>
      <c r="G61" s="24"/>
      <c r="H61" s="135"/>
    </row>
    <row r="62" spans="2:10" s="89" customFormat="1" ht="31.5">
      <c r="B62" s="136">
        <f>+COUNT($B$46:B61)+1</f>
        <v>11</v>
      </c>
      <c r="C62" s="58" t="s">
        <v>194</v>
      </c>
      <c r="D62" s="59" t="s">
        <v>1372</v>
      </c>
      <c r="E62" s="57" t="s">
        <v>25</v>
      </c>
      <c r="F62" s="57">
        <v>22.25</v>
      </c>
      <c r="G62" s="26"/>
      <c r="H62" s="135">
        <f t="shared" ref="H62:H63" si="5">+$F62*G62</f>
        <v>0</v>
      </c>
      <c r="J62" s="90"/>
    </row>
    <row r="63" spans="2:10" s="89" customFormat="1" ht="31.5">
      <c r="B63" s="136">
        <f>+COUNT($B$46:B62)+1</f>
        <v>12</v>
      </c>
      <c r="C63" s="58" t="s">
        <v>193</v>
      </c>
      <c r="D63" s="59" t="s">
        <v>1373</v>
      </c>
      <c r="E63" s="57" t="s">
        <v>25</v>
      </c>
      <c r="F63" s="57">
        <v>265</v>
      </c>
      <c r="G63" s="26"/>
      <c r="H63" s="135">
        <f t="shared" si="5"/>
        <v>0</v>
      </c>
      <c r="J63" s="90"/>
    </row>
    <row r="64" spans="2:10" s="89" customFormat="1" ht="31.5">
      <c r="B64" s="136">
        <f>+COUNT($B$46:B63)+1</f>
        <v>13</v>
      </c>
      <c r="C64" s="58" t="s">
        <v>193</v>
      </c>
      <c r="D64" s="59" t="s">
        <v>1374</v>
      </c>
      <c r="E64" s="57" t="s">
        <v>25</v>
      </c>
      <c r="F64" s="57">
        <v>165</v>
      </c>
      <c r="G64" s="26"/>
      <c r="H64" s="135">
        <f t="shared" ref="H64" si="6">+$F64*G64</f>
        <v>0</v>
      </c>
      <c r="J64" s="90"/>
    </row>
    <row r="65" spans="2:10" s="89" customFormat="1" ht="15.75" customHeight="1">
      <c r="B65" s="141"/>
      <c r="C65" s="142"/>
      <c r="D65" s="143"/>
      <c r="E65" s="144"/>
      <c r="F65" s="145"/>
      <c r="G65" s="64"/>
      <c r="H65" s="146"/>
    </row>
    <row r="66" spans="2:10" s="89" customFormat="1" ht="16.5" thickBot="1">
      <c r="B66" s="147"/>
      <c r="C66" s="148"/>
      <c r="D66" s="148"/>
      <c r="E66" s="149"/>
      <c r="F66" s="149"/>
      <c r="G66" s="25" t="str">
        <f>C44&amp;" SKUPAJ:"</f>
        <v>ZEMELJSKA DELA IN TEMELJENJE SKUPAJ:</v>
      </c>
      <c r="H66" s="150">
        <f>SUM(H$47:H$63)</f>
        <v>0</v>
      </c>
    </row>
    <row r="67" spans="2:10" s="89" customFormat="1">
      <c r="B67" s="152"/>
      <c r="C67" s="142"/>
      <c r="D67" s="153"/>
      <c r="E67" s="154"/>
      <c r="F67" s="145"/>
      <c r="G67" s="64"/>
      <c r="H67" s="146"/>
      <c r="J67" s="90"/>
    </row>
    <row r="68" spans="2:10" s="89" customFormat="1">
      <c r="B68" s="130" t="s">
        <v>45</v>
      </c>
      <c r="C68" s="182" t="s">
        <v>79</v>
      </c>
      <c r="D68" s="182"/>
      <c r="E68" s="131"/>
      <c r="F68" s="132"/>
      <c r="G68" s="23"/>
      <c r="H68" s="133"/>
      <c r="J68" s="90"/>
    </row>
    <row r="69" spans="2:10" s="89" customFormat="1">
      <c r="B69" s="134"/>
      <c r="C69" s="184"/>
      <c r="D69" s="184"/>
      <c r="E69" s="184"/>
      <c r="F69" s="184"/>
      <c r="G69" s="24"/>
      <c r="H69" s="135"/>
    </row>
    <row r="70" spans="2:10" s="89" customFormat="1">
      <c r="B70" s="134" t="s">
        <v>80</v>
      </c>
      <c r="C70" s="183" t="s">
        <v>84</v>
      </c>
      <c r="D70" s="183"/>
      <c r="E70" s="183"/>
      <c r="F70" s="183"/>
      <c r="G70" s="24"/>
      <c r="H70" s="135"/>
    </row>
    <row r="71" spans="2:10" s="89" customFormat="1">
      <c r="B71" s="134" t="s">
        <v>81</v>
      </c>
      <c r="C71" s="183" t="s">
        <v>195</v>
      </c>
      <c r="D71" s="183"/>
      <c r="E71" s="183"/>
      <c r="F71" s="183"/>
      <c r="G71" s="24"/>
      <c r="H71" s="135"/>
    </row>
    <row r="72" spans="2:10" s="89" customFormat="1" ht="31.5">
      <c r="B72" s="136">
        <f>+COUNT($B$71:B71)+1</f>
        <v>1</v>
      </c>
      <c r="C72" s="58" t="s">
        <v>196</v>
      </c>
      <c r="D72" s="59" t="s">
        <v>197</v>
      </c>
      <c r="E72" s="57" t="s">
        <v>25</v>
      </c>
      <c r="F72" s="57">
        <v>60</v>
      </c>
      <c r="G72" s="26"/>
      <c r="H72" s="135">
        <f>+$F72*G72</f>
        <v>0</v>
      </c>
      <c r="J72" s="90"/>
    </row>
    <row r="73" spans="2:10" s="89" customFormat="1" ht="15.75" customHeight="1">
      <c r="B73" s="141"/>
      <c r="C73" s="142"/>
      <c r="D73" s="143"/>
      <c r="E73" s="144"/>
      <c r="F73" s="145"/>
      <c r="G73" s="64"/>
      <c r="H73" s="146"/>
    </row>
    <row r="74" spans="2:10" s="89" customFormat="1" ht="16.5" thickBot="1">
      <c r="B74" s="147"/>
      <c r="C74" s="148"/>
      <c r="D74" s="148"/>
      <c r="E74" s="149"/>
      <c r="F74" s="149"/>
      <c r="G74" s="25" t="str">
        <f>C68&amp;" SKUPAJ:"</f>
        <v>VOZIŠČE KONSTRUKCIJE SKUPAJ:</v>
      </c>
      <c r="H74" s="150">
        <f>SUM(H$72:H$72)</f>
        <v>0</v>
      </c>
    </row>
    <row r="76" spans="2:10" s="89" customFormat="1">
      <c r="B76" s="130" t="s">
        <v>53</v>
      </c>
      <c r="C76" s="182" t="s">
        <v>106</v>
      </c>
      <c r="D76" s="182"/>
      <c r="E76" s="131"/>
      <c r="F76" s="132"/>
      <c r="G76" s="23"/>
      <c r="H76" s="133"/>
      <c r="J76" s="90"/>
    </row>
    <row r="77" spans="2:10" s="89" customFormat="1">
      <c r="B77" s="134" t="s">
        <v>258</v>
      </c>
      <c r="C77" s="183" t="s">
        <v>323</v>
      </c>
      <c r="D77" s="183"/>
      <c r="E77" s="183"/>
      <c r="F77" s="183"/>
      <c r="G77" s="24"/>
      <c r="H77" s="135"/>
    </row>
    <row r="78" spans="2:10" s="89" customFormat="1" ht="48.75" customHeight="1">
      <c r="B78" s="134"/>
      <c r="C78" s="184" t="s">
        <v>909</v>
      </c>
      <c r="D78" s="184"/>
      <c r="E78" s="184"/>
      <c r="F78" s="184"/>
      <c r="G78" s="24"/>
      <c r="H78" s="135"/>
      <c r="J78" s="90"/>
    </row>
    <row r="79" spans="2:10" s="89" customFormat="1" ht="31.5">
      <c r="B79" s="136">
        <f>+COUNT($B$77:B78)+1</f>
        <v>1</v>
      </c>
      <c r="C79" s="137" t="s">
        <v>259</v>
      </c>
      <c r="D79" s="138" t="s">
        <v>918</v>
      </c>
      <c r="E79" s="139" t="s">
        <v>24</v>
      </c>
      <c r="F79" s="139">
        <v>15.5</v>
      </c>
      <c r="G79" s="65"/>
      <c r="H79" s="135">
        <f t="shared" ref="H79:H122" si="7">+$F79*G79</f>
        <v>0</v>
      </c>
      <c r="J79" s="90"/>
    </row>
    <row r="80" spans="2:10" s="89" customFormat="1" ht="31.5">
      <c r="B80" s="136">
        <f>+COUNT($B$77:B79)+1</f>
        <v>2</v>
      </c>
      <c r="C80" s="137" t="s">
        <v>469</v>
      </c>
      <c r="D80" s="138" t="s">
        <v>919</v>
      </c>
      <c r="E80" s="139" t="s">
        <v>24</v>
      </c>
      <c r="F80" s="139">
        <v>14.5</v>
      </c>
      <c r="G80" s="65"/>
      <c r="H80" s="135">
        <f t="shared" si="7"/>
        <v>0</v>
      </c>
      <c r="J80" s="90"/>
    </row>
    <row r="81" spans="2:10" s="89" customFormat="1" ht="31.5">
      <c r="B81" s="136">
        <f>+COUNT($B$77:B80)+1</f>
        <v>3</v>
      </c>
      <c r="C81" s="137" t="s">
        <v>470</v>
      </c>
      <c r="D81" s="138" t="s">
        <v>920</v>
      </c>
      <c r="E81" s="139" t="s">
        <v>24</v>
      </c>
      <c r="F81" s="139">
        <v>10.199999999999999</v>
      </c>
      <c r="G81" s="65"/>
      <c r="H81" s="135">
        <f t="shared" ref="H81:H103" si="8">+$F81*G81</f>
        <v>0</v>
      </c>
      <c r="J81" s="90"/>
    </row>
    <row r="82" spans="2:10" s="89" customFormat="1" ht="31.5">
      <c r="B82" s="136">
        <f>+COUNT($B$77:B81)+1</f>
        <v>4</v>
      </c>
      <c r="C82" s="137" t="s">
        <v>471</v>
      </c>
      <c r="D82" s="138" t="s">
        <v>921</v>
      </c>
      <c r="E82" s="139" t="s">
        <v>24</v>
      </c>
      <c r="F82" s="139">
        <v>18</v>
      </c>
      <c r="G82" s="65"/>
      <c r="H82" s="135">
        <f t="shared" si="8"/>
        <v>0</v>
      </c>
      <c r="J82" s="90"/>
    </row>
    <row r="83" spans="2:10" s="89" customFormat="1" ht="31.5">
      <c r="B83" s="136">
        <f>+COUNT($B$77:B82)+1</f>
        <v>5</v>
      </c>
      <c r="C83" s="137" t="s">
        <v>472</v>
      </c>
      <c r="D83" s="138" t="s">
        <v>910</v>
      </c>
      <c r="E83" s="139" t="s">
        <v>24</v>
      </c>
      <c r="F83" s="139">
        <v>40.5</v>
      </c>
      <c r="G83" s="65"/>
      <c r="H83" s="135">
        <f t="shared" ref="H83:H91" si="9">+$F83*G83</f>
        <v>0</v>
      </c>
      <c r="J83" s="90"/>
    </row>
    <row r="84" spans="2:10" s="89" customFormat="1" ht="31.5">
      <c r="B84" s="136">
        <f>+COUNT($B$77:B83)+1</f>
        <v>6</v>
      </c>
      <c r="C84" s="137" t="s">
        <v>407</v>
      </c>
      <c r="D84" s="138" t="s">
        <v>911</v>
      </c>
      <c r="E84" s="139" t="s">
        <v>24</v>
      </c>
      <c r="F84" s="139">
        <v>106</v>
      </c>
      <c r="G84" s="65"/>
      <c r="H84" s="135">
        <f t="shared" si="9"/>
        <v>0</v>
      </c>
      <c r="J84" s="90"/>
    </row>
    <row r="85" spans="2:10" s="89" customFormat="1" ht="31.5">
      <c r="B85" s="136">
        <f>+COUNT($B$77:B84)+1</f>
        <v>7</v>
      </c>
      <c r="C85" s="137" t="s">
        <v>473</v>
      </c>
      <c r="D85" s="138" t="s">
        <v>912</v>
      </c>
      <c r="E85" s="139" t="s">
        <v>24</v>
      </c>
      <c r="F85" s="139">
        <v>45</v>
      </c>
      <c r="G85" s="65"/>
      <c r="H85" s="135">
        <f t="shared" si="9"/>
        <v>0</v>
      </c>
      <c r="J85" s="90"/>
    </row>
    <row r="86" spans="2:10" s="89" customFormat="1" ht="31.5">
      <c r="B86" s="136">
        <f>+COUNT($B$77:B85)+1</f>
        <v>8</v>
      </c>
      <c r="C86" s="137" t="s">
        <v>474</v>
      </c>
      <c r="D86" s="138" t="s">
        <v>913</v>
      </c>
      <c r="E86" s="139" t="s">
        <v>24</v>
      </c>
      <c r="F86" s="139">
        <v>25</v>
      </c>
      <c r="G86" s="65"/>
      <c r="H86" s="135">
        <f t="shared" si="9"/>
        <v>0</v>
      </c>
      <c r="J86" s="90"/>
    </row>
    <row r="87" spans="2:10" s="89" customFormat="1" ht="31.5">
      <c r="B87" s="136">
        <f>+COUNT($B$77:B86)+1</f>
        <v>9</v>
      </c>
      <c r="C87" s="137" t="s">
        <v>475</v>
      </c>
      <c r="D87" s="138" t="s">
        <v>914</v>
      </c>
      <c r="E87" s="139" t="s">
        <v>24</v>
      </c>
      <c r="F87" s="139">
        <v>32</v>
      </c>
      <c r="G87" s="65"/>
      <c r="H87" s="135">
        <f t="shared" si="9"/>
        <v>0</v>
      </c>
      <c r="J87" s="90"/>
    </row>
    <row r="88" spans="2:10" s="89" customFormat="1" ht="31.5">
      <c r="B88" s="136">
        <f>+COUNT($B$77:B87)+1</f>
        <v>10</v>
      </c>
      <c r="C88" s="137" t="s">
        <v>476</v>
      </c>
      <c r="D88" s="138" t="s">
        <v>915</v>
      </c>
      <c r="E88" s="139" t="s">
        <v>24</v>
      </c>
      <c r="F88" s="139">
        <v>77.3</v>
      </c>
      <c r="G88" s="65"/>
      <c r="H88" s="135">
        <f t="shared" si="9"/>
        <v>0</v>
      </c>
      <c r="J88" s="90"/>
    </row>
    <row r="89" spans="2:10" s="89" customFormat="1" ht="31.5">
      <c r="B89" s="136">
        <f>+COUNT($B$77:B88)+1</f>
        <v>11</v>
      </c>
      <c r="C89" s="137" t="s">
        <v>477</v>
      </c>
      <c r="D89" s="138" t="s">
        <v>916</v>
      </c>
      <c r="E89" s="139" t="s">
        <v>24</v>
      </c>
      <c r="F89" s="139">
        <v>28</v>
      </c>
      <c r="G89" s="65"/>
      <c r="H89" s="135">
        <f t="shared" si="9"/>
        <v>0</v>
      </c>
      <c r="J89" s="90"/>
    </row>
    <row r="90" spans="2:10" s="89" customFormat="1">
      <c r="B90" s="136">
        <f>+COUNT($B$77:B89)+1</f>
        <v>12</v>
      </c>
      <c r="C90" s="137" t="s">
        <v>478</v>
      </c>
      <c r="D90" s="138" t="s">
        <v>917</v>
      </c>
      <c r="E90" s="139" t="s">
        <v>24</v>
      </c>
      <c r="F90" s="139">
        <v>18.5</v>
      </c>
      <c r="G90" s="65"/>
      <c r="H90" s="135">
        <f t="shared" si="9"/>
        <v>0</v>
      </c>
      <c r="J90" s="90"/>
    </row>
    <row r="91" spans="2:10" s="89" customFormat="1" ht="31.5">
      <c r="B91" s="136">
        <f>+COUNT($B$77:B90)+1</f>
        <v>13</v>
      </c>
      <c r="C91" s="137" t="s">
        <v>479</v>
      </c>
      <c r="D91" s="138" t="s">
        <v>922</v>
      </c>
      <c r="E91" s="139" t="s">
        <v>24</v>
      </c>
      <c r="F91" s="139">
        <v>9.1999999999999993</v>
      </c>
      <c r="G91" s="65"/>
      <c r="H91" s="135">
        <f t="shared" si="9"/>
        <v>0</v>
      </c>
      <c r="J91" s="90"/>
    </row>
    <row r="92" spans="2:10" s="89" customFormat="1" ht="47.25">
      <c r="B92" s="136">
        <f>+COUNT($B$77:B91)+1</f>
        <v>14</v>
      </c>
      <c r="C92" s="137" t="s">
        <v>260</v>
      </c>
      <c r="D92" s="138" t="s">
        <v>923</v>
      </c>
      <c r="E92" s="139" t="s">
        <v>24</v>
      </c>
      <c r="F92" s="139">
        <v>96</v>
      </c>
      <c r="G92" s="65"/>
      <c r="H92" s="135">
        <f t="shared" si="8"/>
        <v>0</v>
      </c>
      <c r="J92" s="90"/>
    </row>
    <row r="93" spans="2:10" s="89" customFormat="1" ht="31.5">
      <c r="B93" s="136">
        <f>+COUNT($B$77:B92)+1</f>
        <v>15</v>
      </c>
      <c r="C93" s="137" t="s">
        <v>405</v>
      </c>
      <c r="D93" s="138" t="s">
        <v>924</v>
      </c>
      <c r="E93" s="139" t="s">
        <v>24</v>
      </c>
      <c r="F93" s="139">
        <v>144.5</v>
      </c>
      <c r="G93" s="65"/>
      <c r="H93" s="135">
        <f t="shared" si="8"/>
        <v>0</v>
      </c>
      <c r="J93" s="90"/>
    </row>
    <row r="94" spans="2:10" s="89" customFormat="1">
      <c r="B94" s="134" t="s">
        <v>263</v>
      </c>
      <c r="C94" s="183" t="s">
        <v>326</v>
      </c>
      <c r="D94" s="183"/>
      <c r="E94" s="183"/>
      <c r="F94" s="183"/>
      <c r="G94" s="24"/>
      <c r="H94" s="135"/>
      <c r="J94" s="90"/>
    </row>
    <row r="95" spans="2:10" s="89" customFormat="1" ht="63">
      <c r="B95" s="136">
        <f>+COUNT($B$77:B94)+1</f>
        <v>16</v>
      </c>
      <c r="C95" s="137" t="s">
        <v>408</v>
      </c>
      <c r="D95" s="138" t="s">
        <v>925</v>
      </c>
      <c r="E95" s="139" t="s">
        <v>56</v>
      </c>
      <c r="F95" s="139">
        <v>8600</v>
      </c>
      <c r="G95" s="65"/>
      <c r="H95" s="135">
        <f t="shared" si="8"/>
        <v>0</v>
      </c>
      <c r="J95" s="90"/>
    </row>
    <row r="96" spans="2:10" s="89" customFormat="1" ht="63">
      <c r="B96" s="136">
        <f>+COUNT($B$77:B95)+1</f>
        <v>17</v>
      </c>
      <c r="C96" s="137" t="s">
        <v>409</v>
      </c>
      <c r="D96" s="138" t="s">
        <v>926</v>
      </c>
      <c r="E96" s="139" t="s">
        <v>56</v>
      </c>
      <c r="F96" s="139">
        <v>3800</v>
      </c>
      <c r="G96" s="65"/>
      <c r="H96" s="135">
        <f t="shared" si="8"/>
        <v>0</v>
      </c>
      <c r="J96" s="90"/>
    </row>
    <row r="97" spans="2:10" s="89" customFormat="1" ht="47.25">
      <c r="B97" s="136">
        <f>+COUNT($B$77:B96)+1</f>
        <v>18</v>
      </c>
      <c r="C97" s="137" t="s">
        <v>410</v>
      </c>
      <c r="D97" s="138" t="s">
        <v>927</v>
      </c>
      <c r="E97" s="139" t="s">
        <v>56</v>
      </c>
      <c r="F97" s="139">
        <v>8500</v>
      </c>
      <c r="G97" s="65"/>
      <c r="H97" s="135">
        <f t="shared" si="8"/>
        <v>0</v>
      </c>
      <c r="J97" s="90"/>
    </row>
    <row r="98" spans="2:10" s="89" customFormat="1">
      <c r="B98" s="134" t="s">
        <v>269</v>
      </c>
      <c r="C98" s="183" t="s">
        <v>328</v>
      </c>
      <c r="D98" s="183"/>
      <c r="E98" s="183"/>
      <c r="F98" s="183"/>
      <c r="G98" s="24"/>
      <c r="H98" s="135"/>
      <c r="J98" s="90"/>
    </row>
    <row r="99" spans="2:10" s="89" customFormat="1" ht="358.5" customHeight="1">
      <c r="B99" s="134"/>
      <c r="C99" s="184" t="s">
        <v>928</v>
      </c>
      <c r="D99" s="184"/>
      <c r="E99" s="184"/>
      <c r="F99" s="184"/>
      <c r="G99" s="24"/>
      <c r="H99" s="135"/>
      <c r="J99" s="90"/>
    </row>
    <row r="100" spans="2:10" s="89" customFormat="1" ht="47.25">
      <c r="B100" s="136">
        <f>+COUNT($B$77:B99)+1</f>
        <v>19</v>
      </c>
      <c r="C100" s="137" t="s">
        <v>412</v>
      </c>
      <c r="D100" s="138" t="s">
        <v>929</v>
      </c>
      <c r="E100" s="139" t="s">
        <v>25</v>
      </c>
      <c r="F100" s="139">
        <v>3.8</v>
      </c>
      <c r="G100" s="65"/>
      <c r="H100" s="135">
        <f t="shared" si="8"/>
        <v>0</v>
      </c>
      <c r="J100" s="90"/>
    </row>
    <row r="101" spans="2:10" s="89" customFormat="1" ht="47.25">
      <c r="B101" s="136">
        <f>+COUNT($B$77:B100)+1</f>
        <v>20</v>
      </c>
      <c r="C101" s="137" t="s">
        <v>413</v>
      </c>
      <c r="D101" s="138" t="s">
        <v>930</v>
      </c>
      <c r="E101" s="139" t="s">
        <v>25</v>
      </c>
      <c r="F101" s="139">
        <v>3.9</v>
      </c>
      <c r="G101" s="65"/>
      <c r="H101" s="135">
        <f t="shared" si="8"/>
        <v>0</v>
      </c>
      <c r="J101" s="90"/>
    </row>
    <row r="102" spans="2:10" s="89" customFormat="1" ht="47.25">
      <c r="B102" s="136">
        <f>+COUNT($B$77:B101)+1</f>
        <v>21</v>
      </c>
      <c r="C102" s="137" t="s">
        <v>480</v>
      </c>
      <c r="D102" s="138" t="s">
        <v>931</v>
      </c>
      <c r="E102" s="139" t="s">
        <v>25</v>
      </c>
      <c r="F102" s="139">
        <v>3.5</v>
      </c>
      <c r="G102" s="65"/>
      <c r="H102" s="135">
        <f t="shared" si="8"/>
        <v>0</v>
      </c>
      <c r="J102" s="90"/>
    </row>
    <row r="103" spans="2:10" s="89" customFormat="1" ht="47.25">
      <c r="B103" s="136">
        <f>+COUNT($B$77:B102)+1</f>
        <v>22</v>
      </c>
      <c r="C103" s="137" t="s">
        <v>481</v>
      </c>
      <c r="D103" s="138" t="s">
        <v>932</v>
      </c>
      <c r="E103" s="139" t="s">
        <v>25</v>
      </c>
      <c r="F103" s="139">
        <v>3.15</v>
      </c>
      <c r="G103" s="65"/>
      <c r="H103" s="135">
        <f t="shared" si="8"/>
        <v>0</v>
      </c>
      <c r="J103" s="90"/>
    </row>
    <row r="104" spans="2:10" s="89" customFormat="1" ht="47.25">
      <c r="B104" s="136">
        <f>+COUNT($B$77:B103)+1</f>
        <v>23</v>
      </c>
      <c r="C104" s="137" t="s">
        <v>482</v>
      </c>
      <c r="D104" s="138" t="s">
        <v>933</v>
      </c>
      <c r="E104" s="139" t="s">
        <v>25</v>
      </c>
      <c r="F104" s="139">
        <v>6.1</v>
      </c>
      <c r="G104" s="65"/>
      <c r="H104" s="135">
        <f t="shared" ref="H104" si="10">+$F104*G104</f>
        <v>0</v>
      </c>
    </row>
    <row r="105" spans="2:10" s="89" customFormat="1" ht="47.25">
      <c r="B105" s="136">
        <f>+COUNT($B$77:B104)+1</f>
        <v>24</v>
      </c>
      <c r="C105" s="137" t="s">
        <v>414</v>
      </c>
      <c r="D105" s="138" t="s">
        <v>934</v>
      </c>
      <c r="E105" s="139" t="s">
        <v>25</v>
      </c>
      <c r="F105" s="139">
        <v>12.4</v>
      </c>
      <c r="G105" s="65"/>
      <c r="H105" s="135">
        <f t="shared" si="7"/>
        <v>0</v>
      </c>
      <c r="J105" s="90"/>
    </row>
    <row r="106" spans="2:10" s="89" customFormat="1" ht="47.25">
      <c r="B106" s="136">
        <f>+COUNT($B$77:B105)+1</f>
        <v>25</v>
      </c>
      <c r="C106" s="137" t="s">
        <v>415</v>
      </c>
      <c r="D106" s="138" t="s">
        <v>935</v>
      </c>
      <c r="E106" s="139" t="s">
        <v>25</v>
      </c>
      <c r="F106" s="139">
        <v>11.6</v>
      </c>
      <c r="G106" s="65"/>
      <c r="H106" s="135">
        <f t="shared" si="7"/>
        <v>0</v>
      </c>
      <c r="J106" s="90"/>
    </row>
    <row r="107" spans="2:10" s="89" customFormat="1" ht="47.25">
      <c r="B107" s="136">
        <f>+COUNT($B$77:B106)+1</f>
        <v>26</v>
      </c>
      <c r="C107" s="137" t="s">
        <v>416</v>
      </c>
      <c r="D107" s="138" t="s">
        <v>936</v>
      </c>
      <c r="E107" s="139" t="s">
        <v>25</v>
      </c>
      <c r="F107" s="139">
        <v>10.9</v>
      </c>
      <c r="G107" s="65"/>
      <c r="H107" s="135">
        <f t="shared" si="7"/>
        <v>0</v>
      </c>
      <c r="J107" s="90"/>
    </row>
    <row r="108" spans="2:10" s="89" customFormat="1" ht="47.25">
      <c r="B108" s="136">
        <f>+COUNT($B$77:B107)+1</f>
        <v>27</v>
      </c>
      <c r="C108" s="137" t="s">
        <v>330</v>
      </c>
      <c r="D108" s="138" t="s">
        <v>937</v>
      </c>
      <c r="E108" s="139" t="s">
        <v>25</v>
      </c>
      <c r="F108" s="139">
        <v>13.6</v>
      </c>
      <c r="G108" s="65"/>
      <c r="H108" s="135">
        <f t="shared" si="7"/>
        <v>0</v>
      </c>
      <c r="J108" s="90"/>
    </row>
    <row r="109" spans="2:10" s="89" customFormat="1" ht="47.25">
      <c r="B109" s="136">
        <f>+COUNT($B$77:B108)+1</f>
        <v>28</v>
      </c>
      <c r="C109" s="137" t="s">
        <v>483</v>
      </c>
      <c r="D109" s="138" t="s">
        <v>938</v>
      </c>
      <c r="E109" s="139" t="s">
        <v>25</v>
      </c>
      <c r="F109" s="139">
        <v>27.1</v>
      </c>
      <c r="G109" s="65"/>
      <c r="H109" s="135">
        <f t="shared" si="7"/>
        <v>0</v>
      </c>
      <c r="J109" s="90"/>
    </row>
    <row r="110" spans="2:10" s="89" customFormat="1" ht="47.25">
      <c r="B110" s="136">
        <f>+COUNT($B$77:B109)+1</f>
        <v>29</v>
      </c>
      <c r="C110" s="137" t="s">
        <v>484</v>
      </c>
      <c r="D110" s="138" t="s">
        <v>939</v>
      </c>
      <c r="E110" s="139" t="s">
        <v>25</v>
      </c>
      <c r="F110" s="139">
        <v>13.05</v>
      </c>
      <c r="G110" s="65"/>
      <c r="H110" s="135">
        <f t="shared" si="7"/>
        <v>0</v>
      </c>
      <c r="J110" s="90"/>
    </row>
    <row r="111" spans="2:10" s="89" customFormat="1" ht="47.25">
      <c r="B111" s="136">
        <f>+COUNT($B$77:B110)+1</f>
        <v>30</v>
      </c>
      <c r="C111" s="137" t="s">
        <v>485</v>
      </c>
      <c r="D111" s="138" t="s">
        <v>940</v>
      </c>
      <c r="E111" s="139" t="s">
        <v>25</v>
      </c>
      <c r="F111" s="139">
        <v>13.3</v>
      </c>
      <c r="G111" s="65"/>
      <c r="H111" s="135">
        <f t="shared" si="7"/>
        <v>0</v>
      </c>
      <c r="J111" s="90"/>
    </row>
    <row r="112" spans="2:10" s="89" customFormat="1" ht="47.25">
      <c r="B112" s="136">
        <f>+COUNT($B$77:B111)+1</f>
        <v>31</v>
      </c>
      <c r="C112" s="137" t="s">
        <v>486</v>
      </c>
      <c r="D112" s="138" t="s">
        <v>941</v>
      </c>
      <c r="E112" s="139" t="s">
        <v>25</v>
      </c>
      <c r="F112" s="139">
        <v>11.4</v>
      </c>
      <c r="G112" s="65"/>
      <c r="H112" s="135">
        <f t="shared" si="7"/>
        <v>0</v>
      </c>
      <c r="J112" s="90"/>
    </row>
    <row r="113" spans="2:10" s="89" customFormat="1" ht="47.25">
      <c r="B113" s="136">
        <f>+COUNT($B$77:B112)+1</f>
        <v>32</v>
      </c>
      <c r="C113" s="137" t="s">
        <v>487</v>
      </c>
      <c r="D113" s="138" t="s">
        <v>942</v>
      </c>
      <c r="E113" s="139" t="s">
        <v>25</v>
      </c>
      <c r="F113" s="139">
        <v>20.5</v>
      </c>
      <c r="G113" s="65"/>
      <c r="H113" s="135">
        <f t="shared" si="7"/>
        <v>0</v>
      </c>
      <c r="J113" s="90"/>
    </row>
    <row r="114" spans="2:10" s="89" customFormat="1" ht="47.25">
      <c r="B114" s="136">
        <f>+COUNT($B$77:B113)+1</f>
        <v>33</v>
      </c>
      <c r="C114" s="137" t="s">
        <v>417</v>
      </c>
      <c r="D114" s="138" t="s">
        <v>943</v>
      </c>
      <c r="E114" s="139" t="s">
        <v>25</v>
      </c>
      <c r="F114" s="139">
        <v>9.8000000000000007</v>
      </c>
      <c r="G114" s="65"/>
      <c r="H114" s="135">
        <f t="shared" si="7"/>
        <v>0</v>
      </c>
      <c r="J114" s="90"/>
    </row>
    <row r="115" spans="2:10" s="89" customFormat="1" ht="63">
      <c r="B115" s="136">
        <f>+COUNT($B$77:B114)+1</f>
        <v>34</v>
      </c>
      <c r="C115" s="137" t="s">
        <v>418</v>
      </c>
      <c r="D115" s="138" t="s">
        <v>944</v>
      </c>
      <c r="E115" s="139" t="s">
        <v>25</v>
      </c>
      <c r="F115" s="139">
        <v>9.0500000000000007</v>
      </c>
      <c r="G115" s="65"/>
      <c r="H115" s="135">
        <f t="shared" si="7"/>
        <v>0</v>
      </c>
      <c r="J115" s="90"/>
    </row>
    <row r="116" spans="2:10" s="89" customFormat="1" ht="63">
      <c r="B116" s="136">
        <f>+COUNT($B$77:B115)+1</f>
        <v>35</v>
      </c>
      <c r="C116" s="137" t="s">
        <v>488</v>
      </c>
      <c r="D116" s="138" t="s">
        <v>945</v>
      </c>
      <c r="E116" s="139" t="s">
        <v>25</v>
      </c>
      <c r="F116" s="139">
        <v>7.5</v>
      </c>
      <c r="G116" s="65"/>
      <c r="H116" s="135">
        <f t="shared" si="7"/>
        <v>0</v>
      </c>
      <c r="J116" s="90"/>
    </row>
    <row r="117" spans="2:10" s="89" customFormat="1" ht="63">
      <c r="B117" s="136">
        <f>+COUNT($B$77:B116)+1</f>
        <v>36</v>
      </c>
      <c r="C117" s="137" t="s">
        <v>419</v>
      </c>
      <c r="D117" s="138" t="s">
        <v>946</v>
      </c>
      <c r="E117" s="139" t="s">
        <v>25</v>
      </c>
      <c r="F117" s="139">
        <v>4.5</v>
      </c>
      <c r="G117" s="65"/>
      <c r="H117" s="135">
        <f t="shared" si="7"/>
        <v>0</v>
      </c>
      <c r="J117" s="90"/>
    </row>
    <row r="118" spans="2:10" s="89" customFormat="1" ht="47.25">
      <c r="B118" s="136">
        <f>+COUNT($B$77:B117)+1</f>
        <v>37</v>
      </c>
      <c r="C118" s="137" t="s">
        <v>412</v>
      </c>
      <c r="D118" s="138" t="s">
        <v>947</v>
      </c>
      <c r="E118" s="139" t="s">
        <v>25</v>
      </c>
      <c r="F118" s="139">
        <v>9.1</v>
      </c>
      <c r="G118" s="65"/>
      <c r="H118" s="135">
        <f t="shared" si="7"/>
        <v>0</v>
      </c>
      <c r="J118" s="90"/>
    </row>
    <row r="119" spans="2:10" s="89" customFormat="1" ht="47.25">
      <c r="B119" s="136">
        <f>+COUNT($B$77:B118)+1</f>
        <v>38</v>
      </c>
      <c r="C119" s="137" t="s">
        <v>416</v>
      </c>
      <c r="D119" s="138" t="s">
        <v>948</v>
      </c>
      <c r="E119" s="139" t="s">
        <v>25</v>
      </c>
      <c r="F119" s="139">
        <v>14.1</v>
      </c>
      <c r="G119" s="65"/>
      <c r="H119" s="135">
        <f t="shared" si="7"/>
        <v>0</v>
      </c>
      <c r="J119" s="90"/>
    </row>
    <row r="120" spans="2:10" s="89" customFormat="1">
      <c r="B120" s="136">
        <f>+COUNT($B$77:B119)+1</f>
        <v>39</v>
      </c>
      <c r="C120" s="137" t="s">
        <v>420</v>
      </c>
      <c r="D120" s="138" t="s">
        <v>421</v>
      </c>
      <c r="E120" s="139" t="s">
        <v>24</v>
      </c>
      <c r="F120" s="139">
        <v>35</v>
      </c>
      <c r="G120" s="65"/>
      <c r="H120" s="135">
        <f t="shared" si="7"/>
        <v>0</v>
      </c>
      <c r="J120" s="90"/>
    </row>
    <row r="121" spans="2:10" s="89" customFormat="1" ht="47.25">
      <c r="B121" s="136">
        <f>+COUNT($B$77:B120)+1</f>
        <v>40</v>
      </c>
      <c r="C121" s="137" t="s">
        <v>489</v>
      </c>
      <c r="D121" s="138" t="s">
        <v>949</v>
      </c>
      <c r="E121" s="139" t="s">
        <v>54</v>
      </c>
      <c r="F121" s="139">
        <v>10</v>
      </c>
      <c r="G121" s="65"/>
      <c r="H121" s="135">
        <f t="shared" si="7"/>
        <v>0</v>
      </c>
      <c r="J121" s="90"/>
    </row>
    <row r="122" spans="2:10" s="89" customFormat="1" ht="78.75">
      <c r="B122" s="136">
        <f>+COUNT($B$77:B121)+1</f>
        <v>41</v>
      </c>
      <c r="C122" s="137" t="s">
        <v>447</v>
      </c>
      <c r="D122" s="138" t="s">
        <v>882</v>
      </c>
      <c r="E122" s="139" t="s">
        <v>54</v>
      </c>
      <c r="F122" s="139">
        <v>32.5</v>
      </c>
      <c r="G122" s="65"/>
      <c r="H122" s="135">
        <f t="shared" si="7"/>
        <v>0</v>
      </c>
      <c r="J122" s="90"/>
    </row>
    <row r="123" spans="2:10" s="89" customFormat="1">
      <c r="B123" s="134" t="s">
        <v>91</v>
      </c>
      <c r="C123" s="183" t="s">
        <v>422</v>
      </c>
      <c r="D123" s="183"/>
      <c r="E123" s="183"/>
      <c r="F123" s="183"/>
      <c r="G123" s="24"/>
      <c r="H123" s="135"/>
      <c r="J123" s="90"/>
    </row>
    <row r="124" spans="2:10" s="89" customFormat="1">
      <c r="B124" s="134"/>
      <c r="C124" s="184"/>
      <c r="D124" s="184"/>
      <c r="E124" s="184"/>
      <c r="F124" s="184"/>
      <c r="G124" s="24"/>
      <c r="H124" s="135"/>
      <c r="J124" s="90"/>
    </row>
    <row r="125" spans="2:10" s="89" customFormat="1" ht="31.5">
      <c r="B125" s="136">
        <f>+COUNT($B$77:B124)+1</f>
        <v>42</v>
      </c>
      <c r="C125" s="137" t="s">
        <v>423</v>
      </c>
      <c r="D125" s="138" t="s">
        <v>950</v>
      </c>
      <c r="E125" s="139" t="s">
        <v>54</v>
      </c>
      <c r="F125" s="139">
        <v>18</v>
      </c>
      <c r="G125" s="65"/>
      <c r="H125" s="135">
        <f t="shared" ref="H125" si="11">+$F125*G125</f>
        <v>0</v>
      </c>
      <c r="J125" s="90"/>
    </row>
    <row r="126" spans="2:10" s="89" customFormat="1" ht="31.5">
      <c r="B126" s="136">
        <f>+COUNT($B$77:B125)+1</f>
        <v>43</v>
      </c>
      <c r="C126" s="137" t="s">
        <v>490</v>
      </c>
      <c r="D126" s="138" t="s">
        <v>491</v>
      </c>
      <c r="E126" s="139" t="s">
        <v>54</v>
      </c>
      <c r="F126" s="139">
        <v>68</v>
      </c>
      <c r="G126" s="65"/>
      <c r="H126" s="135">
        <f t="shared" ref="H126:H129" si="12">+$F126*G126</f>
        <v>0</v>
      </c>
      <c r="J126" s="90"/>
    </row>
    <row r="127" spans="2:10" s="89" customFormat="1">
      <c r="B127" s="136">
        <f>+COUNT($B$77:B126)+1</f>
        <v>44</v>
      </c>
      <c r="C127" s="137" t="s">
        <v>492</v>
      </c>
      <c r="D127" s="138" t="s">
        <v>493</v>
      </c>
      <c r="E127" s="139" t="s">
        <v>23</v>
      </c>
      <c r="F127" s="139">
        <v>3</v>
      </c>
      <c r="G127" s="65"/>
      <c r="H127" s="135">
        <f t="shared" si="12"/>
        <v>0</v>
      </c>
      <c r="J127" s="90"/>
    </row>
    <row r="128" spans="2:10" s="89" customFormat="1">
      <c r="B128" s="136">
        <f>+COUNT($B$77:B127)+1</f>
        <v>45</v>
      </c>
      <c r="C128" s="137" t="s">
        <v>494</v>
      </c>
      <c r="D128" s="138" t="s">
        <v>495</v>
      </c>
      <c r="E128" s="139" t="s">
        <v>23</v>
      </c>
      <c r="F128" s="139">
        <v>1</v>
      </c>
      <c r="G128" s="65"/>
      <c r="H128" s="135">
        <f t="shared" si="12"/>
        <v>0</v>
      </c>
      <c r="J128" s="90"/>
    </row>
    <row r="129" spans="2:10" s="89" customFormat="1" ht="78.75">
      <c r="B129" s="136">
        <f>+COUNT($B$77:B128)+1</f>
        <v>46</v>
      </c>
      <c r="C129" s="137" t="s">
        <v>431</v>
      </c>
      <c r="D129" s="138" t="s">
        <v>951</v>
      </c>
      <c r="E129" s="139" t="s">
        <v>54</v>
      </c>
      <c r="F129" s="139">
        <v>34</v>
      </c>
      <c r="G129" s="65"/>
      <c r="H129" s="135">
        <f t="shared" si="12"/>
        <v>0</v>
      </c>
      <c r="J129" s="90"/>
    </row>
    <row r="130" spans="2:10" s="89" customFormat="1" ht="15.75" customHeight="1">
      <c r="B130" s="141"/>
      <c r="C130" s="142"/>
      <c r="D130" s="143"/>
      <c r="E130" s="144"/>
      <c r="F130" s="145"/>
      <c r="G130" s="64"/>
      <c r="H130" s="146"/>
    </row>
    <row r="131" spans="2:10" s="89" customFormat="1" ht="16.5" thickBot="1">
      <c r="B131" s="147"/>
      <c r="C131" s="148"/>
      <c r="D131" s="148"/>
      <c r="E131" s="149"/>
      <c r="F131" s="149"/>
      <c r="G131" s="25" t="str">
        <f>C76&amp;" SKUPAJ:"</f>
        <v>GRADBENA IN OBRTNIŠKA DELA SKUPAJ:</v>
      </c>
      <c r="H131" s="150">
        <f>SUM(H$78:H$129)</f>
        <v>0</v>
      </c>
    </row>
    <row r="133" spans="2:10" s="89" customFormat="1">
      <c r="B133" s="130" t="s">
        <v>69</v>
      </c>
      <c r="C133" s="182" t="s">
        <v>8</v>
      </c>
      <c r="D133" s="182"/>
      <c r="E133" s="131"/>
      <c r="F133" s="132"/>
      <c r="G133" s="23"/>
      <c r="H133" s="133"/>
      <c r="J133" s="90"/>
    </row>
    <row r="134" spans="2:10" s="89" customFormat="1">
      <c r="B134" s="134" t="s">
        <v>888</v>
      </c>
      <c r="C134" s="183" t="s">
        <v>889</v>
      </c>
      <c r="D134" s="183"/>
      <c r="E134" s="183"/>
      <c r="F134" s="183"/>
      <c r="G134" s="24"/>
      <c r="H134" s="135"/>
    </row>
    <row r="135" spans="2:10" s="89" customFormat="1" ht="31.5">
      <c r="B135" s="136">
        <f>+COUNT($B$134:B134)+1</f>
        <v>1</v>
      </c>
      <c r="C135" s="58" t="s">
        <v>448</v>
      </c>
      <c r="D135" s="151" t="s">
        <v>449</v>
      </c>
      <c r="E135" s="81" t="s">
        <v>52</v>
      </c>
      <c r="F135" s="57">
        <v>2</v>
      </c>
      <c r="G135" s="26"/>
      <c r="H135" s="135">
        <f t="shared" ref="H135:H137" si="13">+$F135*G135</f>
        <v>0</v>
      </c>
      <c r="J135" s="90"/>
    </row>
    <row r="136" spans="2:10" s="89" customFormat="1">
      <c r="B136" s="136">
        <f>+COUNT($B$134:B135)+1</f>
        <v>2</v>
      </c>
      <c r="C136" s="58" t="s">
        <v>450</v>
      </c>
      <c r="D136" s="59" t="s">
        <v>496</v>
      </c>
      <c r="E136" s="57" t="s">
        <v>23</v>
      </c>
      <c r="F136" s="57">
        <v>1</v>
      </c>
      <c r="G136" s="26"/>
      <c r="H136" s="135">
        <f t="shared" si="13"/>
        <v>0</v>
      </c>
      <c r="J136" s="90"/>
    </row>
    <row r="137" spans="2:10" s="89" customFormat="1">
      <c r="B137" s="136">
        <f>+COUNT($B$134:B136)+1</f>
        <v>3</v>
      </c>
      <c r="C137" s="58" t="s">
        <v>452</v>
      </c>
      <c r="D137" s="59" t="s">
        <v>70</v>
      </c>
      <c r="E137" s="57" t="s">
        <v>71</v>
      </c>
      <c r="F137" s="57">
        <v>50</v>
      </c>
      <c r="G137" s="26"/>
      <c r="H137" s="135">
        <f t="shared" si="13"/>
        <v>0</v>
      </c>
      <c r="J137" s="90"/>
    </row>
    <row r="138" spans="2:10" s="89" customFormat="1">
      <c r="B138" s="136">
        <f>+COUNT($B$134:B137)+1</f>
        <v>4</v>
      </c>
      <c r="C138" s="58" t="s">
        <v>453</v>
      </c>
      <c r="D138" s="59" t="s">
        <v>454</v>
      </c>
      <c r="E138" s="57" t="s">
        <v>71</v>
      </c>
      <c r="F138" s="57">
        <v>16</v>
      </c>
      <c r="G138" s="26"/>
      <c r="H138" s="135">
        <f t="shared" ref="H138" si="14">+$F138*G138</f>
        <v>0</v>
      </c>
      <c r="J138" s="90"/>
    </row>
    <row r="139" spans="2:10" s="89" customFormat="1" ht="15.75" customHeight="1">
      <c r="B139" s="141"/>
      <c r="C139" s="142"/>
      <c r="D139" s="143"/>
      <c r="E139" s="144"/>
      <c r="F139" s="145"/>
      <c r="G139" s="64"/>
      <c r="H139" s="146"/>
    </row>
    <row r="140" spans="2:10" s="89" customFormat="1" ht="16.5" thickBot="1">
      <c r="B140" s="147"/>
      <c r="C140" s="148"/>
      <c r="D140" s="148"/>
      <c r="E140" s="149"/>
      <c r="F140" s="149"/>
      <c r="G140" s="25" t="str">
        <f>C133&amp;" SKUPAJ:"</f>
        <v>TUJE STORITVE SKUPAJ:</v>
      </c>
      <c r="H140" s="150">
        <f>SUM(H$135:H$138)</f>
        <v>0</v>
      </c>
    </row>
  </sheetData>
  <sheetProtection algorithmName="SHA-512" hashValue="yckHT/nzFZd+pa9W7retGGlyJ6ldS6g2a6Oi2Ud0HJeR/E5kquWSle1JX1t0+IMxLrgnzqsIJrqNDdfAQGncWQ==" saltValue="OYCCf4v4pDMjVkHELNjNEA==" spinCount="100000" sheet="1" objects="1" scenarios="1"/>
  <mergeCells count="30">
    <mergeCell ref="C134:F134"/>
    <mergeCell ref="B20:F20"/>
    <mergeCell ref="C24:F24"/>
    <mergeCell ref="C27:F27"/>
    <mergeCell ref="C28:F28"/>
    <mergeCell ref="C39:F39"/>
    <mergeCell ref="C45:F45"/>
    <mergeCell ref="C133:D133"/>
    <mergeCell ref="C124:F124"/>
    <mergeCell ref="C76:D76"/>
    <mergeCell ref="C77:F77"/>
    <mergeCell ref="C68:D68"/>
    <mergeCell ref="C69:F69"/>
    <mergeCell ref="C70:F70"/>
    <mergeCell ref="C71:F71"/>
    <mergeCell ref="C61:F61"/>
    <mergeCell ref="C51:F51"/>
    <mergeCell ref="C53:F53"/>
    <mergeCell ref="C57:F57"/>
    <mergeCell ref="C60:F60"/>
    <mergeCell ref="C123:F123"/>
    <mergeCell ref="C78:F78"/>
    <mergeCell ref="C94:F94"/>
    <mergeCell ref="C98:F98"/>
    <mergeCell ref="C99:F99"/>
    <mergeCell ref="C22:D22"/>
    <mergeCell ref="C23:F23"/>
    <mergeCell ref="C38:F38"/>
    <mergeCell ref="C44:D44"/>
    <mergeCell ref="C46:F46"/>
  </mergeCells>
  <pageMargins left="0.70866141732283472" right="0.70866141732283472" top="0.74803149606299213" bottom="0.74803149606299213" header="0.31496062992125984" footer="0.31496062992125984"/>
  <pageSetup paperSize="9" scale="68" orientation="portrait" r:id="rId1"/>
  <headerFooter>
    <oddHeader>&amp;C&amp;"-,Ležeče"Rekonstrukcija ceste R1-212/1119 Bloška Polica - Sodražica
od km 13,540 do km 15,352 skozi Žimarice&amp;R&amp;"-,Ležeče"RAZPIS 2020</oddHeader>
    <oddFooter>Stran &amp;P od &amp;N</oddFooter>
  </headerFooter>
  <rowBreaks count="2" manualBreakCount="2">
    <brk id="23" min="1" max="7" man="1"/>
    <brk id="52" min="1" max="7" man="1"/>
  </rowBreaks>
  <colBreaks count="1" manualBreakCount="1">
    <brk id="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2C4E58-FDBF-49F3-8F4D-5E89CBB04B4F}">
  <sheetPr>
    <tabColor rgb="FF00339C"/>
  </sheetPr>
  <dimension ref="B1:K118"/>
  <sheetViews>
    <sheetView view="pageBreakPreview" zoomScaleNormal="100" zoomScaleSheetLayoutView="100" workbookViewId="0">
      <selection activeCell="E11" sqref="E11"/>
    </sheetView>
  </sheetViews>
  <sheetFormatPr defaultColWidth="9.140625" defaultRowHeight="15.75"/>
  <cols>
    <col min="1" max="1" width="9.140625" style="90"/>
    <col min="2" max="3" width="10.7109375" style="92" customWidth="1"/>
    <col min="4" max="4" width="47.7109375" style="86" customWidth="1"/>
    <col min="5" max="5" width="14.7109375" style="87" customWidth="1"/>
    <col min="6" max="6" width="12.7109375" style="87" customWidth="1"/>
    <col min="7" max="7" width="15.7109375" style="18" customWidth="1"/>
    <col min="8" max="8" width="15.7109375" style="88" customWidth="1"/>
    <col min="9" max="9" width="11.5703125" style="89" bestFit="1" customWidth="1"/>
    <col min="10" max="10" width="10.140625" style="90" bestFit="1" customWidth="1"/>
    <col min="11" max="16384" width="9.140625" style="90"/>
  </cols>
  <sheetData>
    <row r="1" spans="2:10">
      <c r="B1" s="84" t="s">
        <v>58</v>
      </c>
      <c r="C1" s="85" t="str">
        <f ca="1">MID(CELL("filename",A1),FIND("]",CELL("filename",A1))+1,255)</f>
        <v>HODNIK ZA PEŠCE</v>
      </c>
    </row>
    <row r="3" spans="2:10">
      <c r="B3" s="91" t="s">
        <v>14</v>
      </c>
    </row>
    <row r="4" spans="2:10">
      <c r="B4" s="93" t="str">
        <f ca="1">"REKAPITULACIJA "&amp;C1</f>
        <v>REKAPITULACIJA HODNIK ZA PEŠCE</v>
      </c>
      <c r="C4" s="94"/>
      <c r="D4" s="94"/>
      <c r="E4" s="95"/>
      <c r="F4" s="95"/>
      <c r="G4" s="19"/>
      <c r="H4" s="57"/>
      <c r="I4" s="96"/>
    </row>
    <row r="5" spans="2:10">
      <c r="B5" s="97"/>
      <c r="C5" s="98"/>
      <c r="D5" s="99"/>
      <c r="H5" s="100"/>
      <c r="I5" s="101"/>
      <c r="J5" s="102"/>
    </row>
    <row r="6" spans="2:10">
      <c r="B6" s="103" t="s">
        <v>47</v>
      </c>
      <c r="D6" s="104" t="str">
        <f>VLOOKUP(B6,$B$18:$H$9876,2,FALSE)</f>
        <v>PREDDELA</v>
      </c>
      <c r="E6" s="105"/>
      <c r="F6" s="88"/>
      <c r="H6" s="106">
        <f>VLOOKUP($D6&amp;" SKUPAJ:",$G$18:H$9876,2,FALSE)</f>
        <v>0</v>
      </c>
      <c r="I6" s="107"/>
      <c r="J6" s="108"/>
    </row>
    <row r="7" spans="2:10">
      <c r="B7" s="103"/>
      <c r="D7" s="104"/>
      <c r="E7" s="105"/>
      <c r="F7" s="88"/>
      <c r="H7" s="106"/>
      <c r="I7" s="109"/>
      <c r="J7" s="110"/>
    </row>
    <row r="8" spans="2:10">
      <c r="B8" s="103" t="s">
        <v>48</v>
      </c>
      <c r="D8" s="104" t="str">
        <f>VLOOKUP(B8,$B$18:$H$9876,2,FALSE)</f>
        <v>ZEMELJSKA DELA IN TEMELJENJE</v>
      </c>
      <c r="E8" s="105"/>
      <c r="F8" s="88"/>
      <c r="H8" s="106">
        <f>VLOOKUP($D8&amp;" SKUPAJ:",$G$18:H$9876,2,FALSE)</f>
        <v>0</v>
      </c>
      <c r="I8" s="111"/>
      <c r="J8" s="112"/>
    </row>
    <row r="9" spans="2:10">
      <c r="B9" s="103"/>
      <c r="D9" s="104"/>
      <c r="E9" s="105"/>
      <c r="F9" s="88"/>
      <c r="H9" s="106"/>
      <c r="I9" s="96"/>
    </row>
    <row r="10" spans="2:10">
      <c r="B10" s="103" t="s">
        <v>45</v>
      </c>
      <c r="D10" s="104" t="str">
        <f>VLOOKUP(B10,$B$18:$H$9876,2,FALSE)</f>
        <v>VOZIŠČE KONSTRUKCIJE</v>
      </c>
      <c r="E10" s="105"/>
      <c r="F10" s="88"/>
      <c r="H10" s="106">
        <f>VLOOKUP($D10&amp;" SKUPAJ:",$G$18:H$9876,2,FALSE)</f>
        <v>0</v>
      </c>
    </row>
    <row r="11" spans="2:10">
      <c r="B11" s="103"/>
      <c r="D11" s="104"/>
      <c r="E11" s="105"/>
      <c r="F11" s="88"/>
      <c r="H11" s="106"/>
    </row>
    <row r="12" spans="2:10">
      <c r="B12" s="103" t="s">
        <v>53</v>
      </c>
      <c r="D12" s="104" t="str">
        <f>VLOOKUP(B12,$B$18:$H$9876,2,FALSE)</f>
        <v>GRADBENA IN OBRTNIŠKA DELA</v>
      </c>
      <c r="E12" s="105"/>
      <c r="F12" s="88"/>
      <c r="H12" s="106">
        <f>VLOOKUP($D12&amp;" SKUPAJ:",$G$18:H$9876,2,FALSE)</f>
        <v>0</v>
      </c>
      <c r="I12" s="111"/>
      <c r="J12" s="112"/>
    </row>
    <row r="13" spans="2:10">
      <c r="B13" s="103"/>
      <c r="D13" s="104"/>
      <c r="E13" s="105"/>
      <c r="F13" s="88"/>
      <c r="H13" s="106"/>
    </row>
    <row r="14" spans="2:10">
      <c r="B14" s="103" t="s">
        <v>69</v>
      </c>
      <c r="D14" s="104" t="str">
        <f>VLOOKUP(B14,$B$18:$H$9876,2,FALSE)</f>
        <v>TUJE STORITVE</v>
      </c>
      <c r="E14" s="105"/>
      <c r="F14" s="88"/>
      <c r="H14" s="106">
        <f>VLOOKUP($D14&amp;" SKUPAJ:",$G$18:H$9876,2,FALSE)</f>
        <v>0</v>
      </c>
      <c r="I14" s="111"/>
      <c r="J14" s="112"/>
    </row>
    <row r="15" spans="2:10" s="89" customFormat="1" ht="16.5" thickBot="1">
      <c r="B15" s="113"/>
      <c r="C15" s="114"/>
      <c r="D15" s="115"/>
      <c r="E15" s="116"/>
      <c r="F15" s="117"/>
      <c r="G15" s="20"/>
      <c r="H15" s="118"/>
    </row>
    <row r="16" spans="2:10" s="89" customFormat="1" ht="16.5" thickTop="1">
      <c r="B16" s="119"/>
      <c r="C16" s="120"/>
      <c r="D16" s="121"/>
      <c r="E16" s="122"/>
      <c r="F16" s="123"/>
      <c r="G16" s="21" t="str">
        <f ca="1">"SKUPAJ "&amp;C1&amp;" (BREZ DDV):"</f>
        <v>SKUPAJ HODNIK ZA PEŠCE (BREZ DDV):</v>
      </c>
      <c r="H16" s="124">
        <f>ROUND(SUM(H6:H14),2)</f>
        <v>0</v>
      </c>
    </row>
    <row r="18" spans="2:11" s="89" customFormat="1" ht="16.5" thickBot="1">
      <c r="B18" s="125" t="s">
        <v>0</v>
      </c>
      <c r="C18" s="126" t="s">
        <v>1</v>
      </c>
      <c r="D18" s="127" t="s">
        <v>2</v>
      </c>
      <c r="E18" s="128" t="s">
        <v>3</v>
      </c>
      <c r="F18" s="128" t="s">
        <v>4</v>
      </c>
      <c r="G18" s="22" t="s">
        <v>5</v>
      </c>
      <c r="H18" s="128" t="s">
        <v>6</v>
      </c>
    </row>
    <row r="20" spans="2:11">
      <c r="B20" s="129"/>
      <c r="C20" s="129"/>
      <c r="D20" s="129"/>
      <c r="E20" s="129"/>
      <c r="F20" s="129"/>
      <c r="G20" s="78"/>
      <c r="H20" s="129"/>
    </row>
    <row r="22" spans="2:11" s="89" customFormat="1">
      <c r="B22" s="130" t="s">
        <v>47</v>
      </c>
      <c r="C22" s="182" t="s">
        <v>97</v>
      </c>
      <c r="D22" s="182"/>
      <c r="E22" s="131"/>
      <c r="F22" s="132"/>
      <c r="G22" s="23"/>
      <c r="H22" s="133"/>
    </row>
    <row r="23" spans="2:11" s="89" customFormat="1" ht="50.1" customHeight="1">
      <c r="B23" s="134"/>
      <c r="C23" s="184" t="s">
        <v>893</v>
      </c>
      <c r="D23" s="184"/>
      <c r="E23" s="184"/>
      <c r="F23" s="184"/>
      <c r="G23" s="24"/>
      <c r="H23" s="135"/>
    </row>
    <row r="24" spans="2:11" s="89" customFormat="1">
      <c r="B24" s="134" t="s">
        <v>67</v>
      </c>
      <c r="C24" s="183" t="s">
        <v>129</v>
      </c>
      <c r="D24" s="183"/>
      <c r="E24" s="183"/>
      <c r="F24" s="183"/>
      <c r="G24" s="24"/>
      <c r="H24" s="135"/>
      <c r="K24" s="87"/>
    </row>
    <row r="25" spans="2:11" s="89" customFormat="1" ht="31.5">
      <c r="B25" s="136">
        <f>+COUNT($B$23:B24)+1</f>
        <v>1</v>
      </c>
      <c r="C25" s="58" t="s">
        <v>337</v>
      </c>
      <c r="D25" s="59" t="s">
        <v>952</v>
      </c>
      <c r="E25" s="57" t="s">
        <v>24</v>
      </c>
      <c r="F25" s="57">
        <v>600</v>
      </c>
      <c r="G25" s="26"/>
      <c r="H25" s="135">
        <f t="shared" ref="H25:H28" si="0">+$F25*G25</f>
        <v>0</v>
      </c>
      <c r="K25" s="87"/>
    </row>
    <row r="26" spans="2:11" s="89" customFormat="1" ht="31.5">
      <c r="B26" s="136">
        <f>+COUNT($B$23:B25)+1</f>
        <v>2</v>
      </c>
      <c r="C26" s="137" t="s">
        <v>142</v>
      </c>
      <c r="D26" s="138" t="s">
        <v>953</v>
      </c>
      <c r="E26" s="139" t="s">
        <v>24</v>
      </c>
      <c r="F26" s="139">
        <v>240</v>
      </c>
      <c r="G26" s="65"/>
      <c r="H26" s="135">
        <f t="shared" si="0"/>
        <v>0</v>
      </c>
      <c r="K26" s="87"/>
    </row>
    <row r="27" spans="2:11" s="89" customFormat="1" ht="31.5">
      <c r="B27" s="136">
        <f>+COUNT($B$23:B26)+1</f>
        <v>3</v>
      </c>
      <c r="C27" s="58" t="s">
        <v>341</v>
      </c>
      <c r="D27" s="59" t="s">
        <v>954</v>
      </c>
      <c r="E27" s="57" t="s">
        <v>54</v>
      </c>
      <c r="F27" s="57">
        <v>40</v>
      </c>
      <c r="G27" s="26"/>
      <c r="H27" s="135">
        <f t="shared" si="0"/>
        <v>0</v>
      </c>
      <c r="K27" s="87"/>
    </row>
    <row r="28" spans="2:11" s="89" customFormat="1" ht="31.5">
      <c r="B28" s="136">
        <f>+COUNT($B$23:B27)+1</f>
        <v>4</v>
      </c>
      <c r="C28" s="58" t="s">
        <v>341</v>
      </c>
      <c r="D28" s="59" t="s">
        <v>955</v>
      </c>
      <c r="E28" s="57" t="s">
        <v>54</v>
      </c>
      <c r="F28" s="57">
        <v>60</v>
      </c>
      <c r="G28" s="26"/>
      <c r="H28" s="135">
        <f t="shared" si="0"/>
        <v>0</v>
      </c>
      <c r="K28" s="87"/>
    </row>
    <row r="29" spans="2:11" s="89" customFormat="1" ht="47.25">
      <c r="B29" s="136">
        <f>+COUNT($B$23:B28)+1</f>
        <v>5</v>
      </c>
      <c r="C29" s="58" t="s">
        <v>149</v>
      </c>
      <c r="D29" s="59" t="s">
        <v>692</v>
      </c>
      <c r="E29" s="57" t="s">
        <v>54</v>
      </c>
      <c r="F29" s="57">
        <v>65</v>
      </c>
      <c r="G29" s="26"/>
      <c r="H29" s="135">
        <f t="shared" ref="H29:H30" si="1">+$F29*G29</f>
        <v>0</v>
      </c>
      <c r="K29" s="87"/>
    </row>
    <row r="30" spans="2:11" s="89" customFormat="1" ht="47.25">
      <c r="B30" s="136">
        <f>+COUNT($B$23:B29)+1</f>
        <v>6</v>
      </c>
      <c r="C30" s="58" t="s">
        <v>150</v>
      </c>
      <c r="D30" s="59" t="s">
        <v>693</v>
      </c>
      <c r="E30" s="57" t="s">
        <v>54</v>
      </c>
      <c r="F30" s="57">
        <v>90</v>
      </c>
      <c r="G30" s="26"/>
      <c r="H30" s="135">
        <f t="shared" si="1"/>
        <v>0</v>
      </c>
      <c r="K30" s="87"/>
    </row>
    <row r="31" spans="2:11" s="89" customFormat="1" ht="47.25">
      <c r="B31" s="136">
        <f>+COUNT($B$23:B30)+1</f>
        <v>7</v>
      </c>
      <c r="C31" s="58" t="s">
        <v>159</v>
      </c>
      <c r="D31" s="59" t="s">
        <v>956</v>
      </c>
      <c r="E31" s="57" t="s">
        <v>24</v>
      </c>
      <c r="F31" s="57">
        <v>80</v>
      </c>
      <c r="G31" s="26"/>
      <c r="H31" s="135">
        <f t="shared" ref="H31:H38" si="2">+$F31*G31</f>
        <v>0</v>
      </c>
      <c r="K31" s="87"/>
    </row>
    <row r="32" spans="2:11" s="89" customFormat="1" ht="31.5">
      <c r="B32" s="136">
        <f>+COUNT($B$23:B31)+1</f>
        <v>8</v>
      </c>
      <c r="C32" s="140" t="s">
        <v>142</v>
      </c>
      <c r="D32" s="59" t="s">
        <v>685</v>
      </c>
      <c r="E32" s="57" t="s">
        <v>23</v>
      </c>
      <c r="F32" s="57">
        <v>17</v>
      </c>
      <c r="G32" s="26"/>
      <c r="H32" s="135">
        <f t="shared" si="2"/>
        <v>0</v>
      </c>
      <c r="K32" s="87"/>
    </row>
    <row r="33" spans="2:8" s="89" customFormat="1" ht="47.25">
      <c r="B33" s="136">
        <f>+COUNT($B$23:B32)+1</f>
        <v>9</v>
      </c>
      <c r="C33" s="58" t="s">
        <v>341</v>
      </c>
      <c r="D33" s="59" t="s">
        <v>957</v>
      </c>
      <c r="E33" s="57" t="s">
        <v>54</v>
      </c>
      <c r="F33" s="57">
        <v>30</v>
      </c>
      <c r="G33" s="26"/>
      <c r="H33" s="135">
        <f t="shared" si="2"/>
        <v>0</v>
      </c>
    </row>
    <row r="34" spans="2:8" s="89" customFormat="1" ht="31.5">
      <c r="B34" s="136">
        <f>+COUNT($B$23:B33)+1</f>
        <v>10</v>
      </c>
      <c r="C34" s="58" t="s">
        <v>342</v>
      </c>
      <c r="D34" s="59" t="s">
        <v>958</v>
      </c>
      <c r="E34" s="57" t="s">
        <v>54</v>
      </c>
      <c r="F34" s="57">
        <v>25</v>
      </c>
      <c r="G34" s="26"/>
      <c r="H34" s="135">
        <f t="shared" si="2"/>
        <v>0</v>
      </c>
    </row>
    <row r="35" spans="2:8" s="89" customFormat="1" ht="63">
      <c r="B35" s="136">
        <f>+COUNT($B$23:B34)+1</f>
        <v>11</v>
      </c>
      <c r="C35" s="140" t="s">
        <v>343</v>
      </c>
      <c r="D35" s="59" t="s">
        <v>959</v>
      </c>
      <c r="E35" s="57" t="s">
        <v>25</v>
      </c>
      <c r="F35" s="57">
        <v>0.7</v>
      </c>
      <c r="G35" s="26"/>
      <c r="H35" s="135">
        <f t="shared" si="2"/>
        <v>0</v>
      </c>
    </row>
    <row r="36" spans="2:8" s="89" customFormat="1" ht="47.25">
      <c r="B36" s="136">
        <f>+COUNT($B$23:B35)+1</f>
        <v>12</v>
      </c>
      <c r="C36" s="140" t="s">
        <v>344</v>
      </c>
      <c r="D36" s="59" t="s">
        <v>960</v>
      </c>
      <c r="E36" s="57" t="s">
        <v>25</v>
      </c>
      <c r="F36" s="57">
        <v>1.6</v>
      </c>
      <c r="G36" s="26"/>
      <c r="H36" s="135">
        <f t="shared" si="2"/>
        <v>0</v>
      </c>
    </row>
    <row r="37" spans="2:8" s="89" customFormat="1" ht="47.25">
      <c r="B37" s="136">
        <f>+COUNT($B$23:B36)+1</f>
        <v>13</v>
      </c>
      <c r="C37" s="140" t="s">
        <v>345</v>
      </c>
      <c r="D37" s="59" t="s">
        <v>961</v>
      </c>
      <c r="E37" s="57" t="s">
        <v>346</v>
      </c>
      <c r="F37" s="57">
        <v>8.1999999999999993</v>
      </c>
      <c r="G37" s="26"/>
      <c r="H37" s="135">
        <f t="shared" si="2"/>
        <v>0</v>
      </c>
    </row>
    <row r="38" spans="2:8" s="89" customFormat="1" ht="47.25">
      <c r="B38" s="136">
        <f>+COUNT($B$23:B37)+1</f>
        <v>14</v>
      </c>
      <c r="C38" s="140" t="s">
        <v>347</v>
      </c>
      <c r="D38" s="59" t="s">
        <v>962</v>
      </c>
      <c r="E38" s="57" t="s">
        <v>25</v>
      </c>
      <c r="F38" s="57">
        <v>3.6</v>
      </c>
      <c r="G38" s="26"/>
      <c r="H38" s="135">
        <f t="shared" si="2"/>
        <v>0</v>
      </c>
    </row>
    <row r="39" spans="2:8" s="89" customFormat="1" ht="15.75" customHeight="1">
      <c r="B39" s="141"/>
      <c r="C39" s="142"/>
      <c r="D39" s="143"/>
      <c r="E39" s="144"/>
      <c r="F39" s="145"/>
      <c r="G39" s="64"/>
      <c r="H39" s="146"/>
    </row>
    <row r="40" spans="2:8" s="89" customFormat="1" ht="16.5" thickBot="1">
      <c r="B40" s="147"/>
      <c r="C40" s="148"/>
      <c r="D40" s="148"/>
      <c r="E40" s="149"/>
      <c r="F40" s="149"/>
      <c r="G40" s="25" t="str">
        <f>C22&amp;" SKUPAJ:"</f>
        <v>PREDDELA SKUPAJ:</v>
      </c>
      <c r="H40" s="150">
        <f>SUM(H$24:H$38)</f>
        <v>0</v>
      </c>
    </row>
    <row r="41" spans="2:8" s="89" customFormat="1">
      <c r="B41" s="141"/>
      <c r="C41" s="142"/>
      <c r="D41" s="143"/>
      <c r="E41" s="144"/>
      <c r="F41" s="145"/>
      <c r="G41" s="64"/>
      <c r="H41" s="146"/>
    </row>
    <row r="42" spans="2:8" s="89" customFormat="1">
      <c r="B42" s="130" t="s">
        <v>48</v>
      </c>
      <c r="C42" s="182" t="s">
        <v>168</v>
      </c>
      <c r="D42" s="182"/>
      <c r="E42" s="131"/>
      <c r="F42" s="132"/>
      <c r="G42" s="23"/>
      <c r="H42" s="133"/>
    </row>
    <row r="43" spans="2:8" s="89" customFormat="1">
      <c r="B43" s="134" t="s">
        <v>74</v>
      </c>
      <c r="C43" s="183" t="s">
        <v>121</v>
      </c>
      <c r="D43" s="183"/>
      <c r="E43" s="183"/>
      <c r="F43" s="183"/>
      <c r="G43" s="24"/>
      <c r="H43" s="135"/>
    </row>
    <row r="44" spans="2:8" s="89" customFormat="1" ht="31.5">
      <c r="B44" s="136">
        <f>+COUNT($B$43:B43)+1</f>
        <v>1</v>
      </c>
      <c r="C44" s="58" t="s">
        <v>169</v>
      </c>
      <c r="D44" s="59" t="s">
        <v>835</v>
      </c>
      <c r="E44" s="57" t="s">
        <v>25</v>
      </c>
      <c r="F44" s="57">
        <v>298</v>
      </c>
      <c r="G44" s="26"/>
      <c r="H44" s="135">
        <f t="shared" ref="H44:H54" si="3">+$F44*G44</f>
        <v>0</v>
      </c>
    </row>
    <row r="45" spans="2:8" s="89" customFormat="1" ht="31.5">
      <c r="B45" s="136">
        <f>+COUNT($B$43:B44)+1</f>
        <v>2</v>
      </c>
      <c r="C45" s="58" t="s">
        <v>170</v>
      </c>
      <c r="D45" s="59" t="s">
        <v>711</v>
      </c>
      <c r="E45" s="57" t="s">
        <v>25</v>
      </c>
      <c r="F45" s="57">
        <v>2080</v>
      </c>
      <c r="G45" s="26"/>
      <c r="H45" s="135">
        <f t="shared" si="3"/>
        <v>0</v>
      </c>
    </row>
    <row r="46" spans="2:8" s="89" customFormat="1" ht="31.5">
      <c r="B46" s="136">
        <f>+COUNT($B$43:B45)+1</f>
        <v>3</v>
      </c>
      <c r="C46" s="58" t="s">
        <v>171</v>
      </c>
      <c r="D46" s="59" t="s">
        <v>712</v>
      </c>
      <c r="E46" s="57" t="s">
        <v>25</v>
      </c>
      <c r="F46" s="57">
        <v>76</v>
      </c>
      <c r="G46" s="26"/>
      <c r="H46" s="135">
        <f t="shared" si="3"/>
        <v>0</v>
      </c>
    </row>
    <row r="47" spans="2:8" s="89" customFormat="1" ht="31.5">
      <c r="B47" s="136">
        <f>+COUNT($B$43:B46)+1</f>
        <v>4</v>
      </c>
      <c r="C47" s="58" t="s">
        <v>170</v>
      </c>
      <c r="D47" s="59" t="s">
        <v>714</v>
      </c>
      <c r="E47" s="57" t="s">
        <v>25</v>
      </c>
      <c r="F47" s="57">
        <v>130</v>
      </c>
      <c r="G47" s="26"/>
      <c r="H47" s="135">
        <f t="shared" si="3"/>
        <v>0</v>
      </c>
    </row>
    <row r="48" spans="2:8" s="89" customFormat="1">
      <c r="B48" s="134" t="s">
        <v>75</v>
      </c>
      <c r="C48" s="183" t="s">
        <v>130</v>
      </c>
      <c r="D48" s="183"/>
      <c r="E48" s="183"/>
      <c r="F48" s="183"/>
      <c r="G48" s="24"/>
      <c r="H48" s="135"/>
    </row>
    <row r="49" spans="2:10" s="89" customFormat="1" ht="31.5">
      <c r="B49" s="136">
        <f>+COUNT($B$43:B48)+1</f>
        <v>5</v>
      </c>
      <c r="C49" s="58" t="s">
        <v>181</v>
      </c>
      <c r="D49" s="59" t="s">
        <v>720</v>
      </c>
      <c r="E49" s="57" t="s">
        <v>24</v>
      </c>
      <c r="F49" s="57">
        <v>2150</v>
      </c>
      <c r="G49" s="26"/>
      <c r="H49" s="135">
        <f t="shared" si="3"/>
        <v>0</v>
      </c>
    </row>
    <row r="50" spans="2:10" s="89" customFormat="1" ht="31.5">
      <c r="B50" s="136">
        <f>+COUNT($B$43:B49)+1</f>
        <v>6</v>
      </c>
      <c r="C50" s="58" t="s">
        <v>182</v>
      </c>
      <c r="D50" s="59" t="s">
        <v>721</v>
      </c>
      <c r="E50" s="57" t="s">
        <v>24</v>
      </c>
      <c r="F50" s="57">
        <v>450</v>
      </c>
      <c r="G50" s="26"/>
      <c r="H50" s="135">
        <f t="shared" si="3"/>
        <v>0</v>
      </c>
    </row>
    <row r="51" spans="2:10" s="89" customFormat="1">
      <c r="B51" s="134" t="s">
        <v>103</v>
      </c>
      <c r="C51" s="183" t="s">
        <v>131</v>
      </c>
      <c r="D51" s="183"/>
      <c r="E51" s="183"/>
      <c r="F51" s="183"/>
      <c r="G51" s="24"/>
      <c r="H51" s="135"/>
    </row>
    <row r="52" spans="2:10" s="89" customFormat="1" ht="31.5">
      <c r="B52" s="136">
        <f>+COUNT($B$43:B51)+1</f>
        <v>7</v>
      </c>
      <c r="C52" s="58" t="s">
        <v>183</v>
      </c>
      <c r="D52" s="59" t="s">
        <v>963</v>
      </c>
      <c r="E52" s="57" t="s">
        <v>24</v>
      </c>
      <c r="F52" s="57">
        <v>2400</v>
      </c>
      <c r="G52" s="26"/>
      <c r="H52" s="135">
        <f t="shared" si="3"/>
        <v>0</v>
      </c>
    </row>
    <row r="53" spans="2:10" s="89" customFormat="1">
      <c r="B53" s="134" t="s">
        <v>76</v>
      </c>
      <c r="C53" s="183" t="s">
        <v>184</v>
      </c>
      <c r="D53" s="183"/>
      <c r="E53" s="183"/>
      <c r="F53" s="183"/>
      <c r="G53" s="24"/>
      <c r="H53" s="135"/>
    </row>
    <row r="54" spans="2:10" s="89" customFormat="1" ht="31.5">
      <c r="B54" s="136">
        <f>+COUNT($B$43:B53)+1</f>
        <v>8</v>
      </c>
      <c r="C54" s="58" t="s">
        <v>185</v>
      </c>
      <c r="D54" s="59" t="s">
        <v>964</v>
      </c>
      <c r="E54" s="57" t="s">
        <v>25</v>
      </c>
      <c r="F54" s="57">
        <v>1460</v>
      </c>
      <c r="G54" s="26"/>
      <c r="H54" s="135">
        <f t="shared" si="3"/>
        <v>0</v>
      </c>
    </row>
    <row r="55" spans="2:10" s="89" customFormat="1">
      <c r="B55" s="134" t="s">
        <v>78</v>
      </c>
      <c r="C55" s="183" t="s">
        <v>122</v>
      </c>
      <c r="D55" s="183"/>
      <c r="E55" s="183"/>
      <c r="F55" s="183"/>
      <c r="G55" s="24"/>
      <c r="H55" s="135"/>
    </row>
    <row r="56" spans="2:10" s="89" customFormat="1" ht="51" customHeight="1">
      <c r="B56" s="134"/>
      <c r="C56" s="184" t="s">
        <v>893</v>
      </c>
      <c r="D56" s="184"/>
      <c r="E56" s="184"/>
      <c r="F56" s="184"/>
      <c r="G56" s="24"/>
      <c r="H56" s="135"/>
    </row>
    <row r="57" spans="2:10" s="89" customFormat="1" ht="31.5">
      <c r="B57" s="136">
        <f>+COUNT($B$43:B56)+1</f>
        <v>9</v>
      </c>
      <c r="C57" s="58" t="s">
        <v>194</v>
      </c>
      <c r="D57" s="151" t="s">
        <v>1375</v>
      </c>
      <c r="E57" s="57" t="s">
        <v>25</v>
      </c>
      <c r="F57" s="57">
        <v>298</v>
      </c>
      <c r="G57" s="26"/>
      <c r="H57" s="135">
        <f t="shared" ref="H57:H60" si="4">+$F57*G57</f>
        <v>0</v>
      </c>
    </row>
    <row r="58" spans="2:10" s="89" customFormat="1" ht="31.5">
      <c r="B58" s="136">
        <f>+COUNT($B$43:B57)+1</f>
        <v>10</v>
      </c>
      <c r="C58" s="58" t="s">
        <v>348</v>
      </c>
      <c r="D58" s="151" t="s">
        <v>1376</v>
      </c>
      <c r="E58" s="57" t="s">
        <v>25</v>
      </c>
      <c r="F58" s="57">
        <v>2080</v>
      </c>
      <c r="G58" s="26"/>
      <c r="H58" s="135">
        <f t="shared" si="4"/>
        <v>0</v>
      </c>
      <c r="J58" s="90"/>
    </row>
    <row r="59" spans="2:10" s="89" customFormat="1" ht="31.5">
      <c r="B59" s="136">
        <f>+COUNT($B$43:B58)+1</f>
        <v>11</v>
      </c>
      <c r="C59" s="58" t="s">
        <v>349</v>
      </c>
      <c r="D59" s="151" t="s">
        <v>1377</v>
      </c>
      <c r="E59" s="57" t="s">
        <v>25</v>
      </c>
      <c r="F59" s="57">
        <v>76</v>
      </c>
      <c r="G59" s="26"/>
      <c r="H59" s="135">
        <f t="shared" si="4"/>
        <v>0</v>
      </c>
      <c r="J59" s="90"/>
    </row>
    <row r="60" spans="2:10" s="89" customFormat="1" ht="31.5">
      <c r="B60" s="136">
        <f>+COUNT($B$43:B59)+1</f>
        <v>12</v>
      </c>
      <c r="C60" s="58" t="s">
        <v>350</v>
      </c>
      <c r="D60" s="151" t="s">
        <v>1378</v>
      </c>
      <c r="E60" s="57" t="s">
        <v>25</v>
      </c>
      <c r="F60" s="57">
        <v>130</v>
      </c>
      <c r="G60" s="26"/>
      <c r="H60" s="135">
        <f t="shared" si="4"/>
        <v>0</v>
      </c>
      <c r="J60" s="90"/>
    </row>
    <row r="61" spans="2:10" s="89" customFormat="1" ht="15.75" customHeight="1">
      <c r="B61" s="141"/>
      <c r="C61" s="142"/>
      <c r="D61" s="143"/>
      <c r="E61" s="144"/>
      <c r="F61" s="145"/>
      <c r="G61" s="64"/>
      <c r="H61" s="146"/>
    </row>
    <row r="62" spans="2:10" s="89" customFormat="1" ht="16.5" thickBot="1">
      <c r="B62" s="147"/>
      <c r="C62" s="148"/>
      <c r="D62" s="148"/>
      <c r="E62" s="149"/>
      <c r="F62" s="149"/>
      <c r="G62" s="25" t="str">
        <f>C42&amp;" SKUPAJ:"</f>
        <v>ZEMELJSKA DELA IN TEMELJENJE SKUPAJ:</v>
      </c>
      <c r="H62" s="150">
        <f>SUM(H$44:H$60)</f>
        <v>0</v>
      </c>
    </row>
    <row r="63" spans="2:10" s="89" customFormat="1">
      <c r="B63" s="152"/>
      <c r="C63" s="142"/>
      <c r="D63" s="153"/>
      <c r="E63" s="154"/>
      <c r="F63" s="145"/>
      <c r="G63" s="64"/>
      <c r="H63" s="146"/>
      <c r="J63" s="90"/>
    </row>
    <row r="64" spans="2:10" s="89" customFormat="1">
      <c r="B64" s="130" t="s">
        <v>45</v>
      </c>
      <c r="C64" s="182" t="s">
        <v>79</v>
      </c>
      <c r="D64" s="182"/>
      <c r="E64" s="131"/>
      <c r="F64" s="132"/>
      <c r="G64" s="23"/>
      <c r="H64" s="133"/>
      <c r="J64" s="90"/>
    </row>
    <row r="65" spans="2:10" s="89" customFormat="1">
      <c r="B65" s="134" t="s">
        <v>80</v>
      </c>
      <c r="C65" s="183" t="s">
        <v>84</v>
      </c>
      <c r="D65" s="183"/>
      <c r="E65" s="183"/>
      <c r="F65" s="183"/>
      <c r="G65" s="24"/>
      <c r="H65" s="135"/>
    </row>
    <row r="66" spans="2:10" s="89" customFormat="1" ht="47.25">
      <c r="B66" s="136">
        <f>+COUNT($B$65:B65)+1</f>
        <v>1</v>
      </c>
      <c r="C66" s="58" t="s">
        <v>198</v>
      </c>
      <c r="D66" s="59" t="s">
        <v>1402</v>
      </c>
      <c r="E66" s="57" t="s">
        <v>24</v>
      </c>
      <c r="F66" s="57">
        <v>880</v>
      </c>
      <c r="G66" s="26"/>
      <c r="H66" s="135">
        <f t="shared" ref="H66" si="5">+$F66*G66</f>
        <v>0</v>
      </c>
      <c r="J66" s="90"/>
    </row>
    <row r="67" spans="2:10" s="89" customFormat="1">
      <c r="B67" s="134" t="s">
        <v>81</v>
      </c>
      <c r="C67" s="183" t="s">
        <v>195</v>
      </c>
      <c r="D67" s="183"/>
      <c r="E67" s="183"/>
      <c r="F67" s="183"/>
      <c r="G67" s="24"/>
      <c r="H67" s="135"/>
    </row>
    <row r="68" spans="2:10" s="89" customFormat="1" ht="31.5">
      <c r="B68" s="136">
        <f>+COUNT($B$65:B67)+1</f>
        <v>2</v>
      </c>
      <c r="C68" s="58" t="s">
        <v>196</v>
      </c>
      <c r="D68" s="59" t="s">
        <v>197</v>
      </c>
      <c r="E68" s="57" t="s">
        <v>25</v>
      </c>
      <c r="F68" s="57">
        <v>720</v>
      </c>
      <c r="G68" s="26"/>
      <c r="H68" s="135">
        <f>+$F68*G68</f>
        <v>0</v>
      </c>
      <c r="J68" s="90"/>
    </row>
    <row r="69" spans="2:10" s="89" customFormat="1" ht="15.75" customHeight="1">
      <c r="B69" s="134" t="s">
        <v>83</v>
      </c>
      <c r="C69" s="183" t="s">
        <v>82</v>
      </c>
      <c r="D69" s="183"/>
      <c r="E69" s="183"/>
      <c r="F69" s="183"/>
      <c r="G69" s="24"/>
      <c r="H69" s="135"/>
    </row>
    <row r="70" spans="2:10" s="89" customFormat="1">
      <c r="B70" s="134" t="s">
        <v>85</v>
      </c>
      <c r="C70" s="183" t="s">
        <v>200</v>
      </c>
      <c r="D70" s="183"/>
      <c r="E70" s="183"/>
      <c r="F70" s="183"/>
      <c r="G70" s="24"/>
      <c r="H70" s="135"/>
      <c r="J70" s="90"/>
    </row>
    <row r="71" spans="2:10" s="89" customFormat="1" ht="47.25">
      <c r="B71" s="136">
        <f>+COUNT($B$65:B70)+1</f>
        <v>3</v>
      </c>
      <c r="C71" s="137" t="s">
        <v>202</v>
      </c>
      <c r="D71" s="138" t="s">
        <v>965</v>
      </c>
      <c r="E71" s="139" t="s">
        <v>24</v>
      </c>
      <c r="F71" s="139">
        <v>2520</v>
      </c>
      <c r="G71" s="26"/>
      <c r="H71" s="135">
        <f>+$F71*G71</f>
        <v>0</v>
      </c>
      <c r="J71" s="90"/>
    </row>
    <row r="72" spans="2:10" s="89" customFormat="1" ht="15.75" customHeight="1">
      <c r="B72" s="134" t="s">
        <v>89</v>
      </c>
      <c r="C72" s="183" t="s">
        <v>87</v>
      </c>
      <c r="D72" s="183"/>
      <c r="E72" s="183"/>
      <c r="F72" s="183"/>
      <c r="G72" s="24"/>
      <c r="H72" s="135"/>
    </row>
    <row r="73" spans="2:10" s="89" customFormat="1" ht="15.75" customHeight="1">
      <c r="B73" s="136">
        <f>+COUNT($B$65:B72)+1</f>
        <v>4</v>
      </c>
      <c r="C73" s="137" t="s">
        <v>321</v>
      </c>
      <c r="D73" s="138" t="s">
        <v>966</v>
      </c>
      <c r="E73" s="139" t="s">
        <v>54</v>
      </c>
      <c r="F73" s="139">
        <v>1420</v>
      </c>
      <c r="G73" s="26"/>
      <c r="H73" s="135">
        <f t="shared" ref="H73:H74" si="6">+$F73*G73</f>
        <v>0</v>
      </c>
    </row>
    <row r="74" spans="2:10" s="89" customFormat="1" ht="47.25">
      <c r="B74" s="136">
        <f>+COUNT($B$65:B73)+1</f>
        <v>5</v>
      </c>
      <c r="C74" s="137" t="s">
        <v>339</v>
      </c>
      <c r="D74" s="138" t="s">
        <v>967</v>
      </c>
      <c r="E74" s="139" t="s">
        <v>54</v>
      </c>
      <c r="F74" s="139">
        <v>362</v>
      </c>
      <c r="G74" s="26"/>
      <c r="H74" s="135">
        <f t="shared" si="6"/>
        <v>0</v>
      </c>
      <c r="J74" s="90"/>
    </row>
    <row r="75" spans="2:10" s="89" customFormat="1" ht="47.25">
      <c r="B75" s="136">
        <f>+COUNT($B$65:B74)+1</f>
        <v>6</v>
      </c>
      <c r="C75" s="137" t="s">
        <v>351</v>
      </c>
      <c r="D75" s="138" t="s">
        <v>968</v>
      </c>
      <c r="E75" s="139" t="s">
        <v>54</v>
      </c>
      <c r="F75" s="139">
        <v>2</v>
      </c>
      <c r="G75" s="26"/>
      <c r="H75" s="135">
        <f t="shared" ref="H75" si="7">+$F75*G75</f>
        <v>0</v>
      </c>
      <c r="J75" s="90"/>
    </row>
    <row r="76" spans="2:10" s="89" customFormat="1" ht="47.25">
      <c r="B76" s="136">
        <f>+COUNT($B$65:B75)+1</f>
        <v>7</v>
      </c>
      <c r="C76" s="137" t="s">
        <v>321</v>
      </c>
      <c r="D76" s="138" t="s">
        <v>969</v>
      </c>
      <c r="E76" s="139" t="s">
        <v>54</v>
      </c>
      <c r="F76" s="139">
        <v>1660</v>
      </c>
      <c r="G76" s="26"/>
      <c r="H76" s="135">
        <f t="shared" ref="H76" si="8">+$F76*G76</f>
        <v>0</v>
      </c>
      <c r="J76" s="90"/>
    </row>
    <row r="77" spans="2:10" s="89" customFormat="1" ht="15.75" customHeight="1">
      <c r="B77" s="141"/>
      <c r="C77" s="142"/>
      <c r="D77" s="143"/>
      <c r="E77" s="144"/>
      <c r="F77" s="145"/>
      <c r="G77" s="64"/>
      <c r="H77" s="146"/>
    </row>
    <row r="78" spans="2:10" s="89" customFormat="1" ht="16.5" thickBot="1">
      <c r="B78" s="147"/>
      <c r="C78" s="148"/>
      <c r="D78" s="148"/>
      <c r="E78" s="149"/>
      <c r="F78" s="149"/>
      <c r="G78" s="25" t="str">
        <f>C64&amp;" SKUPAJ:"</f>
        <v>VOZIŠČE KONSTRUKCIJE SKUPAJ:</v>
      </c>
      <c r="H78" s="150">
        <f>SUM(H$66:H$76)</f>
        <v>0</v>
      </c>
    </row>
    <row r="80" spans="2:10" s="89" customFormat="1">
      <c r="B80" s="130" t="s">
        <v>53</v>
      </c>
      <c r="C80" s="182" t="s">
        <v>106</v>
      </c>
      <c r="D80" s="182"/>
      <c r="E80" s="131"/>
      <c r="F80" s="132"/>
      <c r="G80" s="23"/>
      <c r="H80" s="133"/>
      <c r="J80" s="90"/>
    </row>
    <row r="81" spans="2:10" s="89" customFormat="1" ht="47.25">
      <c r="B81" s="136">
        <f>+COUNT(#REF!)+1</f>
        <v>1</v>
      </c>
      <c r="C81" s="58" t="s">
        <v>262</v>
      </c>
      <c r="D81" s="59" t="s">
        <v>970</v>
      </c>
      <c r="E81" s="57" t="s">
        <v>24</v>
      </c>
      <c r="F81" s="57">
        <v>0.8</v>
      </c>
      <c r="G81" s="26"/>
      <c r="H81" s="135">
        <f>+$F81*G81</f>
        <v>0</v>
      </c>
      <c r="J81" s="90"/>
    </row>
    <row r="82" spans="2:10" s="89" customFormat="1" ht="31.5">
      <c r="B82" s="136">
        <f>+COUNT($B$81:B81)+1</f>
        <v>2</v>
      </c>
      <c r="C82" s="137" t="s">
        <v>262</v>
      </c>
      <c r="D82" s="138" t="s">
        <v>971</v>
      </c>
      <c r="E82" s="139" t="s">
        <v>24</v>
      </c>
      <c r="F82" s="139">
        <v>20</v>
      </c>
      <c r="G82" s="65"/>
      <c r="H82" s="135">
        <f t="shared" ref="H82:H108" si="9">+$F82*G82</f>
        <v>0</v>
      </c>
      <c r="J82" s="90"/>
    </row>
    <row r="83" spans="2:10" s="89" customFormat="1" ht="31.5">
      <c r="B83" s="136">
        <f>+COUNT($B$81:B82)+1</f>
        <v>3</v>
      </c>
      <c r="C83" s="137" t="s">
        <v>273</v>
      </c>
      <c r="D83" s="138" t="s">
        <v>972</v>
      </c>
      <c r="E83" s="139" t="s">
        <v>23</v>
      </c>
      <c r="F83" s="139">
        <v>68</v>
      </c>
      <c r="G83" s="65"/>
      <c r="H83" s="135">
        <f t="shared" si="9"/>
        <v>0</v>
      </c>
      <c r="J83" s="90"/>
    </row>
    <row r="84" spans="2:10" s="89" customFormat="1" ht="47.25">
      <c r="B84" s="136">
        <f>+COUNT($B$81:B83)+1</f>
        <v>4</v>
      </c>
      <c r="C84" s="137" t="s">
        <v>274</v>
      </c>
      <c r="D84" s="138" t="s">
        <v>973</v>
      </c>
      <c r="E84" s="139" t="s">
        <v>25</v>
      </c>
      <c r="F84" s="139">
        <v>3.2</v>
      </c>
      <c r="G84" s="65"/>
      <c r="H84" s="135">
        <f t="shared" ref="H84:H92" si="10">+$F84*G84</f>
        <v>0</v>
      </c>
      <c r="J84" s="90"/>
    </row>
    <row r="85" spans="2:10" s="89" customFormat="1" ht="31.5">
      <c r="B85" s="136">
        <f>+COUNT($B$81:B84)+1</f>
        <v>5</v>
      </c>
      <c r="C85" s="137" t="s">
        <v>275</v>
      </c>
      <c r="D85" s="138" t="s">
        <v>974</v>
      </c>
      <c r="E85" s="139" t="s">
        <v>24</v>
      </c>
      <c r="F85" s="139">
        <v>10</v>
      </c>
      <c r="G85" s="65"/>
      <c r="H85" s="135">
        <f t="shared" si="10"/>
        <v>0</v>
      </c>
      <c r="J85" s="90"/>
    </row>
    <row r="86" spans="2:10" s="89" customFormat="1" ht="31.5">
      <c r="B86" s="136">
        <f>+COUNT($B$81:B85)+1</f>
        <v>6</v>
      </c>
      <c r="C86" s="137" t="s">
        <v>352</v>
      </c>
      <c r="D86" s="138" t="s">
        <v>975</v>
      </c>
      <c r="E86" s="139" t="s">
        <v>23</v>
      </c>
      <c r="F86" s="139">
        <v>18.5</v>
      </c>
      <c r="G86" s="65"/>
      <c r="H86" s="135">
        <f t="shared" si="10"/>
        <v>0</v>
      </c>
      <c r="J86" s="90"/>
    </row>
    <row r="87" spans="2:10" s="89" customFormat="1" ht="47.25">
      <c r="B87" s="136">
        <f>+COUNT($B$81:B86)+1</f>
        <v>7</v>
      </c>
      <c r="C87" s="137" t="s">
        <v>353</v>
      </c>
      <c r="D87" s="138" t="s">
        <v>976</v>
      </c>
      <c r="E87" s="139" t="s">
        <v>25</v>
      </c>
      <c r="F87" s="139">
        <v>0.9</v>
      </c>
      <c r="G87" s="65"/>
      <c r="H87" s="135">
        <f t="shared" si="10"/>
        <v>0</v>
      </c>
      <c r="J87" s="90"/>
    </row>
    <row r="88" spans="2:10" s="89" customFormat="1" ht="31.5">
      <c r="B88" s="136">
        <f>+COUNT($B$81:B87)+1</f>
        <v>8</v>
      </c>
      <c r="C88" s="137" t="s">
        <v>354</v>
      </c>
      <c r="D88" s="138" t="s">
        <v>977</v>
      </c>
      <c r="E88" s="139" t="s">
        <v>25</v>
      </c>
      <c r="F88" s="139">
        <v>14.2</v>
      </c>
      <c r="G88" s="65"/>
      <c r="H88" s="135">
        <f t="shared" si="10"/>
        <v>0</v>
      </c>
      <c r="J88" s="90"/>
    </row>
    <row r="89" spans="2:10" s="89" customFormat="1" ht="47.25">
      <c r="B89" s="136">
        <f>+COUNT($B$81:B88)+1</f>
        <v>9</v>
      </c>
      <c r="C89" s="137" t="s">
        <v>267</v>
      </c>
      <c r="D89" s="138" t="s">
        <v>978</v>
      </c>
      <c r="E89" s="139" t="s">
        <v>25</v>
      </c>
      <c r="F89" s="139">
        <v>14.5</v>
      </c>
      <c r="G89" s="65"/>
      <c r="H89" s="135">
        <f t="shared" si="10"/>
        <v>0</v>
      </c>
      <c r="J89" s="90"/>
    </row>
    <row r="90" spans="2:10" s="89" customFormat="1" ht="31.5">
      <c r="B90" s="136">
        <f>+COUNT($B$81:B89)+1</f>
        <v>10</v>
      </c>
      <c r="C90" s="137" t="s">
        <v>268</v>
      </c>
      <c r="D90" s="138" t="s">
        <v>979</v>
      </c>
      <c r="E90" s="139" t="s">
        <v>25</v>
      </c>
      <c r="F90" s="139">
        <v>2.8</v>
      </c>
      <c r="G90" s="65"/>
      <c r="H90" s="135">
        <f t="shared" si="10"/>
        <v>0</v>
      </c>
      <c r="J90" s="90"/>
    </row>
    <row r="91" spans="2:10" s="89" customFormat="1" ht="47.25">
      <c r="B91" s="136">
        <f>+COUNT($B$81:B90)+1</f>
        <v>11</v>
      </c>
      <c r="C91" s="137" t="s">
        <v>287</v>
      </c>
      <c r="D91" s="138" t="s">
        <v>980</v>
      </c>
      <c r="E91" s="139" t="s">
        <v>25</v>
      </c>
      <c r="F91" s="139">
        <v>2.5</v>
      </c>
      <c r="G91" s="65"/>
      <c r="H91" s="135">
        <f t="shared" si="10"/>
        <v>0</v>
      </c>
      <c r="J91" s="90"/>
    </row>
    <row r="92" spans="2:10" s="89" customFormat="1" ht="47.25">
      <c r="B92" s="136">
        <f>+COUNT($B$81:B91)+1</f>
        <v>12</v>
      </c>
      <c r="C92" s="137" t="s">
        <v>288</v>
      </c>
      <c r="D92" s="138" t="s">
        <v>973</v>
      </c>
      <c r="E92" s="139" t="s">
        <v>25</v>
      </c>
      <c r="F92" s="139">
        <v>1.2</v>
      </c>
      <c r="G92" s="65"/>
      <c r="H92" s="135">
        <f t="shared" si="10"/>
        <v>0</v>
      </c>
      <c r="J92" s="90"/>
    </row>
    <row r="93" spans="2:10" s="89" customFormat="1" ht="63">
      <c r="B93" s="136">
        <f>+COUNT($B$81:B92)+1</f>
        <v>13</v>
      </c>
      <c r="C93" s="137" t="s">
        <v>289</v>
      </c>
      <c r="D93" s="138" t="s">
        <v>981</v>
      </c>
      <c r="E93" s="139" t="s">
        <v>56</v>
      </c>
      <c r="F93" s="139">
        <v>3200</v>
      </c>
      <c r="G93" s="65"/>
      <c r="H93" s="135">
        <f t="shared" si="9"/>
        <v>0</v>
      </c>
      <c r="J93" s="90"/>
    </row>
    <row r="94" spans="2:10" s="89" customFormat="1" ht="47.25">
      <c r="B94" s="136">
        <f>+COUNT($B$81:B93)+1</f>
        <v>14</v>
      </c>
      <c r="C94" s="137" t="s">
        <v>290</v>
      </c>
      <c r="D94" s="138" t="s">
        <v>982</v>
      </c>
      <c r="E94" s="139" t="s">
        <v>56</v>
      </c>
      <c r="F94" s="139">
        <v>2400</v>
      </c>
      <c r="G94" s="65"/>
      <c r="H94" s="135">
        <f t="shared" si="9"/>
        <v>0</v>
      </c>
      <c r="J94" s="90"/>
    </row>
    <row r="95" spans="2:10" s="89" customFormat="1" ht="47.25">
      <c r="B95" s="136">
        <f>+COUNT($B$81:B94)+1</f>
        <v>15</v>
      </c>
      <c r="C95" s="137" t="s">
        <v>355</v>
      </c>
      <c r="D95" s="138" t="s">
        <v>983</v>
      </c>
      <c r="E95" s="139" t="s">
        <v>25</v>
      </c>
      <c r="F95" s="139">
        <v>34</v>
      </c>
      <c r="G95" s="65"/>
      <c r="H95" s="135">
        <f t="shared" si="9"/>
        <v>0</v>
      </c>
      <c r="J95" s="90"/>
    </row>
    <row r="96" spans="2:10" s="89" customFormat="1" ht="47.25">
      <c r="B96" s="136">
        <f>+COUNT($B$81:B95)+1</f>
        <v>16</v>
      </c>
      <c r="C96" s="137" t="s">
        <v>356</v>
      </c>
      <c r="D96" s="138" t="s">
        <v>984</v>
      </c>
      <c r="E96" s="139" t="s">
        <v>25</v>
      </c>
      <c r="F96" s="139">
        <v>17</v>
      </c>
      <c r="G96" s="65"/>
      <c r="H96" s="135">
        <f t="shared" si="9"/>
        <v>0</v>
      </c>
      <c r="J96" s="90"/>
    </row>
    <row r="97" spans="2:10" s="89" customFormat="1" ht="47.25">
      <c r="B97" s="136">
        <f>+COUNT($B$81:B96)+1</f>
        <v>17</v>
      </c>
      <c r="C97" s="137" t="s">
        <v>357</v>
      </c>
      <c r="D97" s="138" t="s">
        <v>985</v>
      </c>
      <c r="E97" s="139" t="s">
        <v>25</v>
      </c>
      <c r="F97" s="139">
        <v>17.899999999999999</v>
      </c>
      <c r="G97" s="65"/>
      <c r="H97" s="135">
        <f t="shared" si="9"/>
        <v>0</v>
      </c>
      <c r="J97" s="90"/>
    </row>
    <row r="98" spans="2:10" s="89" customFormat="1" ht="47.25">
      <c r="B98" s="136">
        <f>+COUNT($B$81:B97)+1</f>
        <v>18</v>
      </c>
      <c r="C98" s="137" t="s">
        <v>358</v>
      </c>
      <c r="D98" s="138" t="s">
        <v>986</v>
      </c>
      <c r="E98" s="139" t="s">
        <v>25</v>
      </c>
      <c r="F98" s="139">
        <v>17</v>
      </c>
      <c r="G98" s="65"/>
      <c r="H98" s="135">
        <f t="shared" si="9"/>
        <v>0</v>
      </c>
      <c r="J98" s="90"/>
    </row>
    <row r="99" spans="2:10" s="89" customFormat="1" ht="78.75">
      <c r="B99" s="136">
        <f>+COUNT($B$81:B98)+1</f>
        <v>19</v>
      </c>
      <c r="C99" s="137" t="s">
        <v>359</v>
      </c>
      <c r="D99" s="138" t="s">
        <v>987</v>
      </c>
      <c r="E99" s="139" t="s">
        <v>54</v>
      </c>
      <c r="F99" s="139">
        <v>45</v>
      </c>
      <c r="G99" s="65"/>
      <c r="H99" s="135">
        <f t="shared" si="9"/>
        <v>0</v>
      </c>
      <c r="J99" s="90"/>
    </row>
    <row r="100" spans="2:10" s="89" customFormat="1" ht="31.5">
      <c r="B100" s="136">
        <f>+COUNT($B$81:B99)+1</f>
        <v>20</v>
      </c>
      <c r="C100" s="137" t="s">
        <v>360</v>
      </c>
      <c r="D100" s="138" t="s">
        <v>988</v>
      </c>
      <c r="E100" s="139" t="s">
        <v>54</v>
      </c>
      <c r="F100" s="139">
        <v>25</v>
      </c>
      <c r="G100" s="65"/>
      <c r="H100" s="135">
        <f t="shared" si="9"/>
        <v>0</v>
      </c>
      <c r="J100" s="90"/>
    </row>
    <row r="101" spans="2:10" s="89" customFormat="1" ht="63">
      <c r="B101" s="136">
        <f>+COUNT($B$81:B100)+1</f>
        <v>21</v>
      </c>
      <c r="C101" s="137" t="s">
        <v>361</v>
      </c>
      <c r="D101" s="138" t="s">
        <v>989</v>
      </c>
      <c r="E101" s="139" t="s">
        <v>24</v>
      </c>
      <c r="F101" s="139">
        <v>5</v>
      </c>
      <c r="G101" s="65"/>
      <c r="H101" s="135">
        <f t="shared" si="9"/>
        <v>0</v>
      </c>
      <c r="J101" s="90"/>
    </row>
    <row r="102" spans="2:10" s="89" customFormat="1" ht="47.25">
      <c r="B102" s="136">
        <f>+COUNT($B$81:B101)+1</f>
        <v>22</v>
      </c>
      <c r="C102" s="137" t="s">
        <v>362</v>
      </c>
      <c r="D102" s="138" t="s">
        <v>884</v>
      </c>
      <c r="E102" s="139" t="s">
        <v>25</v>
      </c>
      <c r="F102" s="139">
        <v>2.8</v>
      </c>
      <c r="G102" s="65"/>
      <c r="H102" s="135">
        <f t="shared" si="9"/>
        <v>0</v>
      </c>
      <c r="J102" s="90"/>
    </row>
    <row r="103" spans="2:10" s="89" customFormat="1" ht="47.25">
      <c r="B103" s="136">
        <f>+COUNT($B$81:B102)+1</f>
        <v>23</v>
      </c>
      <c r="C103" s="137" t="s">
        <v>363</v>
      </c>
      <c r="D103" s="138" t="s">
        <v>885</v>
      </c>
      <c r="E103" s="139" t="s">
        <v>25</v>
      </c>
      <c r="F103" s="139">
        <v>0.75</v>
      </c>
      <c r="G103" s="65"/>
      <c r="H103" s="135">
        <f t="shared" si="9"/>
        <v>0</v>
      </c>
      <c r="J103" s="90"/>
    </row>
    <row r="104" spans="2:10" s="89" customFormat="1" ht="31.5">
      <c r="B104" s="136">
        <f>+COUNT($B$81:B103)+1</f>
        <v>24</v>
      </c>
      <c r="C104" s="137" t="s">
        <v>364</v>
      </c>
      <c r="D104" s="138" t="s">
        <v>886</v>
      </c>
      <c r="E104" s="139" t="s">
        <v>54</v>
      </c>
      <c r="F104" s="139">
        <v>13</v>
      </c>
      <c r="G104" s="65"/>
      <c r="H104" s="135">
        <f t="shared" si="9"/>
        <v>0</v>
      </c>
      <c r="J104" s="90"/>
    </row>
    <row r="105" spans="2:10" s="89" customFormat="1" ht="31.5">
      <c r="B105" s="136">
        <f>+COUNT($B$81:B104)+1</f>
        <v>25</v>
      </c>
      <c r="C105" s="137" t="s">
        <v>365</v>
      </c>
      <c r="D105" s="138" t="s">
        <v>887</v>
      </c>
      <c r="E105" s="139" t="s">
        <v>54</v>
      </c>
      <c r="F105" s="139">
        <v>2.8</v>
      </c>
      <c r="G105" s="65"/>
      <c r="H105" s="135">
        <f t="shared" si="9"/>
        <v>0</v>
      </c>
      <c r="J105" s="90"/>
    </row>
    <row r="106" spans="2:10" s="89" customFormat="1" ht="31.5">
      <c r="B106" s="136">
        <f>+COUNT($B$81:B105)+1</f>
        <v>26</v>
      </c>
      <c r="C106" s="137" t="s">
        <v>366</v>
      </c>
      <c r="D106" s="138" t="s">
        <v>990</v>
      </c>
      <c r="E106" s="139" t="s">
        <v>25</v>
      </c>
      <c r="F106" s="139">
        <v>3.1</v>
      </c>
      <c r="G106" s="65"/>
      <c r="H106" s="135">
        <f t="shared" si="9"/>
        <v>0</v>
      </c>
      <c r="J106" s="90"/>
    </row>
    <row r="107" spans="2:10" s="89" customFormat="1" ht="31.5">
      <c r="B107" s="136">
        <f>+COUNT($B$81:B106)+1</f>
        <v>27</v>
      </c>
      <c r="C107" s="137" t="s">
        <v>367</v>
      </c>
      <c r="D107" s="138" t="s">
        <v>991</v>
      </c>
      <c r="E107" s="139" t="s">
        <v>24</v>
      </c>
      <c r="F107" s="139">
        <v>24</v>
      </c>
      <c r="G107" s="65"/>
      <c r="H107" s="135">
        <f t="shared" si="9"/>
        <v>0</v>
      </c>
      <c r="J107" s="90"/>
    </row>
    <row r="108" spans="2:10" s="89" customFormat="1" ht="78.75">
      <c r="B108" s="136">
        <f>+COUNT($B$81:B107)+1</f>
        <v>28</v>
      </c>
      <c r="C108" s="137" t="s">
        <v>368</v>
      </c>
      <c r="D108" s="138" t="s">
        <v>992</v>
      </c>
      <c r="E108" s="139" t="s">
        <v>24</v>
      </c>
      <c r="F108" s="139">
        <v>96</v>
      </c>
      <c r="G108" s="65"/>
      <c r="H108" s="135">
        <f t="shared" si="9"/>
        <v>0</v>
      </c>
      <c r="J108" s="90"/>
    </row>
    <row r="109" spans="2:10" s="89" customFormat="1" ht="15.75" customHeight="1">
      <c r="B109" s="141"/>
      <c r="C109" s="142"/>
      <c r="D109" s="143"/>
      <c r="E109" s="144"/>
      <c r="F109" s="145"/>
      <c r="G109" s="64"/>
      <c r="H109" s="146"/>
    </row>
    <row r="110" spans="2:10" s="89" customFormat="1" ht="16.5" thickBot="1">
      <c r="B110" s="147"/>
      <c r="C110" s="148"/>
      <c r="D110" s="148"/>
      <c r="E110" s="149"/>
      <c r="F110" s="149"/>
      <c r="G110" s="25" t="str">
        <f>C80&amp;" SKUPAJ:"</f>
        <v>GRADBENA IN OBRTNIŠKA DELA SKUPAJ:</v>
      </c>
      <c r="H110" s="150">
        <f>SUM(H$81:H$108)</f>
        <v>0</v>
      </c>
    </row>
    <row r="112" spans="2:10" s="89" customFormat="1">
      <c r="B112" s="130" t="s">
        <v>69</v>
      </c>
      <c r="C112" s="182" t="s">
        <v>8</v>
      </c>
      <c r="D112" s="182"/>
      <c r="E112" s="131"/>
      <c r="F112" s="132"/>
      <c r="G112" s="23"/>
      <c r="H112" s="133"/>
      <c r="J112" s="90"/>
    </row>
    <row r="113" spans="2:10" s="89" customFormat="1">
      <c r="B113" s="134" t="s">
        <v>96</v>
      </c>
      <c r="C113" s="183" t="s">
        <v>310</v>
      </c>
      <c r="D113" s="183"/>
      <c r="E113" s="183"/>
      <c r="F113" s="183"/>
      <c r="G113" s="24"/>
      <c r="H113" s="135"/>
    </row>
    <row r="114" spans="2:10" s="89" customFormat="1">
      <c r="B114" s="136">
        <f>+COUNT($B$113:B113)+1</f>
        <v>1</v>
      </c>
      <c r="C114" s="58" t="s">
        <v>62</v>
      </c>
      <c r="D114" s="59" t="s">
        <v>70</v>
      </c>
      <c r="E114" s="57" t="s">
        <v>71</v>
      </c>
      <c r="F114" s="57">
        <v>45</v>
      </c>
      <c r="G114" s="26"/>
      <c r="H114" s="135">
        <f t="shared" ref="H114:H116" si="11">+$F114*G114</f>
        <v>0</v>
      </c>
      <c r="J114" s="90"/>
    </row>
    <row r="115" spans="2:10" s="89" customFormat="1">
      <c r="B115" s="136">
        <f>+COUNT($B$113:B114)+1</f>
        <v>2</v>
      </c>
      <c r="C115" s="58" t="s">
        <v>116</v>
      </c>
      <c r="D115" s="59" t="s">
        <v>99</v>
      </c>
      <c r="E115" s="57" t="s">
        <v>71</v>
      </c>
      <c r="F115" s="57">
        <v>15</v>
      </c>
      <c r="G115" s="26"/>
      <c r="H115" s="135">
        <f t="shared" si="11"/>
        <v>0</v>
      </c>
      <c r="J115" s="90"/>
    </row>
    <row r="116" spans="2:10" s="89" customFormat="1" ht="31.5">
      <c r="B116" s="136">
        <f>+COUNT($B$113:B115)+1</f>
        <v>3</v>
      </c>
      <c r="C116" s="58" t="s">
        <v>117</v>
      </c>
      <c r="D116" s="59" t="s">
        <v>72</v>
      </c>
      <c r="E116" s="57" t="s">
        <v>23</v>
      </c>
      <c r="F116" s="57">
        <v>1</v>
      </c>
      <c r="G116" s="26"/>
      <c r="H116" s="135">
        <f t="shared" si="11"/>
        <v>0</v>
      </c>
      <c r="J116" s="90"/>
    </row>
    <row r="117" spans="2:10" s="89" customFormat="1" ht="15.75" customHeight="1">
      <c r="B117" s="141"/>
      <c r="C117" s="142"/>
      <c r="D117" s="143"/>
      <c r="E117" s="144"/>
      <c r="F117" s="145"/>
      <c r="G117" s="64"/>
      <c r="H117" s="146"/>
    </row>
    <row r="118" spans="2:10" s="89" customFormat="1" ht="16.5" thickBot="1">
      <c r="B118" s="147"/>
      <c r="C118" s="148"/>
      <c r="D118" s="148"/>
      <c r="E118" s="149"/>
      <c r="F118" s="149"/>
      <c r="G118" s="25" t="str">
        <f>C112&amp;" SKUPAJ:"</f>
        <v>TUJE STORITVE SKUPAJ:</v>
      </c>
      <c r="H118" s="150">
        <f>SUM(H$113:H$116)</f>
        <v>0</v>
      </c>
    </row>
  </sheetData>
  <sheetProtection algorithmName="SHA-512" hashValue="ALgvdYocUGEFM1zxhMH/ZikEe4g0iigt3iSQKQuO1fN6lYKjhFkGgpEMchCVwn6qJARAJrNvdVmj8BFJs5ROcQ==" saltValue="j/OXneb5RuGB4ojEUZlQLg==" spinCount="100000" sheet="1" objects="1" scenarios="1"/>
  <mergeCells count="19">
    <mergeCell ref="C22:D22"/>
    <mergeCell ref="C23:F23"/>
    <mergeCell ref="C42:D42"/>
    <mergeCell ref="C113:F113"/>
    <mergeCell ref="C24:F24"/>
    <mergeCell ref="C48:F48"/>
    <mergeCell ref="C51:F51"/>
    <mergeCell ref="C53:F53"/>
    <mergeCell ref="C55:F55"/>
    <mergeCell ref="C70:F70"/>
    <mergeCell ref="C112:D112"/>
    <mergeCell ref="C80:D80"/>
    <mergeCell ref="C72:F72"/>
    <mergeCell ref="C64:D64"/>
    <mergeCell ref="C65:F65"/>
    <mergeCell ref="C67:F67"/>
    <mergeCell ref="C69:F69"/>
    <mergeCell ref="C43:F43"/>
    <mergeCell ref="C56:F56"/>
  </mergeCells>
  <pageMargins left="0.70866141732283472" right="0.70866141732283472" top="0.74803149606299213" bottom="0.74803149606299213" header="0.31496062992125984" footer="0.31496062992125984"/>
  <pageSetup paperSize="9" scale="68" orientation="portrait" r:id="rId1"/>
  <headerFooter>
    <oddHeader>&amp;C&amp;"-,Ležeče"Rekonstrukcija ceste R1-212/1119 Bloška Polica - Sodražica
od km 13,540 do km 15,352 skozi Žimarice&amp;R&amp;"-,Ležeče"RAZPIS 2020</oddHeader>
    <oddFooter>Stran &amp;P od &amp;N</oddFooter>
  </headerFooter>
  <colBreaks count="1" manualBreakCount="1">
    <brk id="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D21D23-4333-4728-BFE2-55FA1D27B7EF}">
  <sheetPr>
    <tabColor rgb="FF00339C"/>
  </sheetPr>
  <dimension ref="B1:K123"/>
  <sheetViews>
    <sheetView view="pageBreakPreview" zoomScaleNormal="100" zoomScaleSheetLayoutView="100" workbookViewId="0">
      <selection activeCell="D6" sqref="D6"/>
    </sheetView>
  </sheetViews>
  <sheetFormatPr defaultColWidth="9.140625" defaultRowHeight="15.75"/>
  <cols>
    <col min="1" max="1" width="9.140625" style="90"/>
    <col min="2" max="3" width="10.7109375" style="92" customWidth="1"/>
    <col min="4" max="4" width="47.7109375" style="86" customWidth="1"/>
    <col min="5" max="5" width="14.7109375" style="87" customWidth="1"/>
    <col min="6" max="6" width="12.7109375" style="87" customWidth="1"/>
    <col min="7" max="7" width="15.7109375" style="18" customWidth="1"/>
    <col min="8" max="8" width="15.7109375" style="88" customWidth="1"/>
    <col min="9" max="9" width="11.5703125" style="89" bestFit="1" customWidth="1"/>
    <col min="10" max="10" width="10.140625" style="90" bestFit="1" customWidth="1"/>
    <col min="11" max="16384" width="9.140625" style="90"/>
  </cols>
  <sheetData>
    <row r="1" spans="2:10">
      <c r="B1" s="84" t="s">
        <v>51</v>
      </c>
      <c r="C1" s="85" t="str">
        <f ca="1">MID(CELL("filename",A1),FIND("]",CELL("filename",A1))+1,255)</f>
        <v>AP-1</v>
      </c>
    </row>
    <row r="3" spans="2:10">
      <c r="B3" s="91" t="s">
        <v>14</v>
      </c>
    </row>
    <row r="4" spans="2:10">
      <c r="B4" s="93" t="str">
        <f ca="1">"REKAPITULACIJA "&amp;C1</f>
        <v>REKAPITULACIJA AP-1</v>
      </c>
      <c r="C4" s="94"/>
      <c r="D4" s="94"/>
      <c r="E4" s="95"/>
      <c r="F4" s="95"/>
      <c r="G4" s="19"/>
      <c r="H4" s="57"/>
      <c r="I4" s="96"/>
    </row>
    <row r="5" spans="2:10">
      <c r="B5" s="97"/>
      <c r="C5" s="98"/>
      <c r="D5" s="99"/>
      <c r="H5" s="100"/>
      <c r="I5" s="101"/>
      <c r="J5" s="102"/>
    </row>
    <row r="6" spans="2:10">
      <c r="B6" s="103" t="s">
        <v>47</v>
      </c>
      <c r="D6" s="104" t="str">
        <f>VLOOKUP(B6,$B$22:$H$9881,2,FALSE)</f>
        <v>PREDDELA</v>
      </c>
      <c r="E6" s="105"/>
      <c r="F6" s="88"/>
      <c r="H6" s="106">
        <f>VLOOKUP($D6&amp;" SKUPAJ:",$G$22:H$9881,2,FALSE)</f>
        <v>0</v>
      </c>
      <c r="I6" s="107"/>
      <c r="J6" s="108"/>
    </row>
    <row r="7" spans="2:10">
      <c r="B7" s="103"/>
      <c r="D7" s="104"/>
      <c r="E7" s="105"/>
      <c r="F7" s="88"/>
      <c r="H7" s="106"/>
      <c r="I7" s="109"/>
      <c r="J7" s="110"/>
    </row>
    <row r="8" spans="2:10">
      <c r="B8" s="103" t="s">
        <v>48</v>
      </c>
      <c r="D8" s="104" t="str">
        <f>VLOOKUP(B8,$B$22:$H$9881,2,FALSE)</f>
        <v>ZEMELJSKA DELA IN TEMELJENJE</v>
      </c>
      <c r="E8" s="105"/>
      <c r="F8" s="88"/>
      <c r="H8" s="106">
        <f>VLOOKUP($D8&amp;" SKUPAJ:",$G$22:H$9881,2,FALSE)</f>
        <v>0</v>
      </c>
      <c r="I8" s="111"/>
      <c r="J8" s="112"/>
    </row>
    <row r="9" spans="2:10">
      <c r="B9" s="103"/>
      <c r="D9" s="104"/>
      <c r="E9" s="105"/>
      <c r="F9" s="88"/>
      <c r="H9" s="106"/>
      <c r="I9" s="96"/>
    </row>
    <row r="10" spans="2:10">
      <c r="B10" s="103" t="s">
        <v>45</v>
      </c>
      <c r="D10" s="104" t="str">
        <f>VLOOKUP(B10,$B$22:$H$9881,2,FALSE)</f>
        <v>VOZIŠČE KONSTRUKCIJE</v>
      </c>
      <c r="E10" s="105"/>
      <c r="F10" s="88"/>
      <c r="H10" s="106">
        <f>VLOOKUP($D10&amp;" SKUPAJ:",$G$22:H$9881,2,FALSE)</f>
        <v>0</v>
      </c>
    </row>
    <row r="11" spans="2:10">
      <c r="B11" s="103"/>
      <c r="D11" s="104"/>
      <c r="E11" s="105"/>
      <c r="F11" s="88"/>
      <c r="H11" s="106"/>
    </row>
    <row r="12" spans="2:10">
      <c r="B12" s="103" t="s">
        <v>49</v>
      </c>
      <c r="D12" s="104" t="str">
        <f>VLOOKUP(B12,$B$22:$H$9881,2,FALSE)</f>
        <v>ODVODNJAVANJE</v>
      </c>
      <c r="E12" s="105"/>
      <c r="F12" s="88"/>
      <c r="H12" s="106">
        <f>VLOOKUP($D12&amp;" SKUPAJ:",$G$22:H$9881,2,FALSE)</f>
        <v>0</v>
      </c>
    </row>
    <row r="13" spans="2:10">
      <c r="B13" s="103"/>
      <c r="D13" s="104"/>
      <c r="E13" s="105"/>
      <c r="F13" s="88"/>
      <c r="H13" s="106"/>
    </row>
    <row r="14" spans="2:10">
      <c r="B14" s="103" t="s">
        <v>53</v>
      </c>
      <c r="D14" s="104" t="str">
        <f>VLOOKUP(B14,$B$22:$H$9881,2,FALSE)</f>
        <v>GRADBENA IN OBRTNIŠKA DELA</v>
      </c>
      <c r="E14" s="105"/>
      <c r="F14" s="88"/>
      <c r="H14" s="106">
        <f>VLOOKUP($D14&amp;" SKUPAJ:",$G$22:H$9881,2,FALSE)</f>
        <v>0</v>
      </c>
      <c r="I14" s="111"/>
      <c r="J14" s="112"/>
    </row>
    <row r="15" spans="2:10">
      <c r="B15" s="103"/>
      <c r="D15" s="104"/>
      <c r="E15" s="105"/>
      <c r="F15" s="88"/>
      <c r="H15" s="106"/>
      <c r="I15" s="96"/>
    </row>
    <row r="16" spans="2:10">
      <c r="B16" s="103" t="s">
        <v>68</v>
      </c>
      <c r="D16" s="104" t="str">
        <f>VLOOKUP(B16,$B$22:$H$9881,2,FALSE)</f>
        <v>OPREMA CEST</v>
      </c>
      <c r="E16" s="105"/>
      <c r="F16" s="88"/>
      <c r="H16" s="106">
        <f>VLOOKUP($D16&amp;" SKUPAJ:",$G$22:H$9881,2,FALSE)</f>
        <v>0</v>
      </c>
    </row>
    <row r="17" spans="2:11">
      <c r="B17" s="103"/>
      <c r="D17" s="104"/>
      <c r="E17" s="105"/>
      <c r="F17" s="88"/>
      <c r="H17" s="106"/>
    </row>
    <row r="18" spans="2:11">
      <c r="B18" s="103" t="s">
        <v>69</v>
      </c>
      <c r="D18" s="104" t="str">
        <f>VLOOKUP(B18,$B$22:$H$9881,2,FALSE)</f>
        <v>TUJE STORITVE</v>
      </c>
      <c r="E18" s="105"/>
      <c r="F18" s="88"/>
      <c r="H18" s="106">
        <f>VLOOKUP($D18&amp;" SKUPAJ:",$G$22:H$9881,2,FALSE)</f>
        <v>0</v>
      </c>
      <c r="I18" s="111"/>
      <c r="J18" s="112"/>
    </row>
    <row r="19" spans="2:11" s="89" customFormat="1" ht="16.5" thickBot="1">
      <c r="B19" s="113"/>
      <c r="C19" s="114"/>
      <c r="D19" s="115"/>
      <c r="E19" s="116"/>
      <c r="F19" s="117"/>
      <c r="G19" s="20"/>
      <c r="H19" s="118"/>
    </row>
    <row r="20" spans="2:11" s="89" customFormat="1" ht="16.5" thickTop="1">
      <c r="B20" s="119"/>
      <c r="C20" s="120"/>
      <c r="D20" s="121"/>
      <c r="E20" s="122"/>
      <c r="F20" s="123"/>
      <c r="G20" s="21" t="str">
        <f ca="1">"SKUPAJ "&amp;C1&amp;" (BREZ DDV):"</f>
        <v>SKUPAJ AP-1 (BREZ DDV):</v>
      </c>
      <c r="H20" s="124">
        <f>ROUND(SUM(H6:H18),2)</f>
        <v>0</v>
      </c>
    </row>
    <row r="22" spans="2:11" s="89" customFormat="1" ht="16.5" thickBot="1">
      <c r="B22" s="125" t="s">
        <v>0</v>
      </c>
      <c r="C22" s="126" t="s">
        <v>1</v>
      </c>
      <c r="D22" s="127" t="s">
        <v>2</v>
      </c>
      <c r="E22" s="128" t="s">
        <v>3</v>
      </c>
      <c r="F22" s="128" t="s">
        <v>4</v>
      </c>
      <c r="G22" s="22" t="s">
        <v>5</v>
      </c>
      <c r="H22" s="128" t="s">
        <v>6</v>
      </c>
    </row>
    <row r="24" spans="2:11">
      <c r="B24" s="129"/>
      <c r="C24" s="129"/>
      <c r="D24" s="129"/>
      <c r="E24" s="129"/>
      <c r="F24" s="129"/>
      <c r="G24" s="78"/>
      <c r="H24" s="129"/>
    </row>
    <row r="26" spans="2:11" s="89" customFormat="1">
      <c r="B26" s="130" t="s">
        <v>47</v>
      </c>
      <c r="C26" s="182" t="s">
        <v>97</v>
      </c>
      <c r="D26" s="182"/>
      <c r="E26" s="131"/>
      <c r="F26" s="132"/>
      <c r="G26" s="23"/>
      <c r="H26" s="133"/>
    </row>
    <row r="27" spans="2:11" s="89" customFormat="1">
      <c r="B27" s="134" t="s">
        <v>65</v>
      </c>
      <c r="C27" s="183" t="s">
        <v>123</v>
      </c>
      <c r="D27" s="183"/>
      <c r="E27" s="183"/>
      <c r="F27" s="183"/>
      <c r="G27" s="24"/>
      <c r="H27" s="135"/>
    </row>
    <row r="28" spans="2:11" s="89" customFormat="1" ht="31.5">
      <c r="B28" s="136">
        <f>+COUNT($B$27:B27)+1</f>
        <v>1</v>
      </c>
      <c r="C28" s="58" t="s">
        <v>134</v>
      </c>
      <c r="D28" s="59" t="s">
        <v>993</v>
      </c>
      <c r="E28" s="57" t="s">
        <v>135</v>
      </c>
      <c r="F28" s="57">
        <v>0.06</v>
      </c>
      <c r="G28" s="26"/>
      <c r="H28" s="135">
        <f>+$F28*G28</f>
        <v>0</v>
      </c>
      <c r="K28" s="87"/>
    </row>
    <row r="29" spans="2:11" s="89" customFormat="1" ht="31.5">
      <c r="B29" s="136">
        <f>+COUNT($B$27:B28)+1</f>
        <v>2</v>
      </c>
      <c r="C29" s="58" t="s">
        <v>136</v>
      </c>
      <c r="D29" s="59" t="s">
        <v>681</v>
      </c>
      <c r="E29" s="57" t="s">
        <v>66</v>
      </c>
      <c r="F29" s="57">
        <v>0.06</v>
      </c>
      <c r="G29" s="26"/>
      <c r="H29" s="135">
        <f t="shared" ref="H29:H31" si="0">+$F29*G29</f>
        <v>0</v>
      </c>
      <c r="K29" s="87"/>
    </row>
    <row r="30" spans="2:11" s="89" customFormat="1" ht="31.5">
      <c r="B30" s="136">
        <f>+COUNT($B$27:B29)+1</f>
        <v>3</v>
      </c>
      <c r="C30" s="137" t="s">
        <v>316</v>
      </c>
      <c r="D30" s="138" t="s">
        <v>101</v>
      </c>
      <c r="E30" s="139" t="s">
        <v>23</v>
      </c>
      <c r="F30" s="139">
        <v>3</v>
      </c>
      <c r="G30" s="65"/>
      <c r="H30" s="135">
        <f t="shared" si="0"/>
        <v>0</v>
      </c>
      <c r="K30" s="87"/>
    </row>
    <row r="31" spans="2:11" s="89" customFormat="1">
      <c r="B31" s="136">
        <f>+COUNT($B$27:B30)+1</f>
        <v>4</v>
      </c>
      <c r="C31" s="58" t="s">
        <v>138</v>
      </c>
      <c r="D31" s="59" t="s">
        <v>317</v>
      </c>
      <c r="E31" s="57" t="s">
        <v>23</v>
      </c>
      <c r="F31" s="57">
        <v>20</v>
      </c>
      <c r="G31" s="26"/>
      <c r="H31" s="135">
        <f t="shared" si="0"/>
        <v>0</v>
      </c>
      <c r="K31" s="87"/>
    </row>
    <row r="32" spans="2:11" s="89" customFormat="1">
      <c r="B32" s="134" t="s">
        <v>67</v>
      </c>
      <c r="C32" s="183" t="s">
        <v>129</v>
      </c>
      <c r="D32" s="183"/>
      <c r="E32" s="183"/>
      <c r="F32" s="183"/>
      <c r="G32" s="24"/>
      <c r="H32" s="135"/>
    </row>
    <row r="33" spans="2:11" s="89" customFormat="1" ht="50.1" customHeight="1">
      <c r="B33" s="134"/>
      <c r="C33" s="184" t="s">
        <v>893</v>
      </c>
      <c r="D33" s="184"/>
      <c r="E33" s="184"/>
      <c r="F33" s="184"/>
      <c r="G33" s="24"/>
      <c r="H33" s="135"/>
      <c r="K33" s="87"/>
    </row>
    <row r="34" spans="2:11" s="89" customFormat="1">
      <c r="B34" s="136">
        <f>+COUNT($B$27:B33)+1</f>
        <v>5</v>
      </c>
      <c r="C34" s="58" t="s">
        <v>144</v>
      </c>
      <c r="D34" s="59" t="s">
        <v>318</v>
      </c>
      <c r="E34" s="57" t="s">
        <v>24</v>
      </c>
      <c r="F34" s="57">
        <v>10</v>
      </c>
      <c r="G34" s="26"/>
      <c r="H34" s="135">
        <f t="shared" ref="H34" si="1">+$F34*G34</f>
        <v>0</v>
      </c>
      <c r="K34" s="87"/>
    </row>
    <row r="35" spans="2:11" s="89" customFormat="1" ht="31.5">
      <c r="B35" s="136">
        <f>+COUNT($B$27:B34)+1</f>
        <v>6</v>
      </c>
      <c r="C35" s="58" t="s">
        <v>142</v>
      </c>
      <c r="D35" s="59" t="s">
        <v>685</v>
      </c>
      <c r="E35" s="57" t="s">
        <v>23</v>
      </c>
      <c r="F35" s="57">
        <v>1</v>
      </c>
      <c r="G35" s="26"/>
      <c r="H35" s="135">
        <f t="shared" ref="H35:H36" si="2">+$F35*G35</f>
        <v>0</v>
      </c>
      <c r="K35" s="87"/>
    </row>
    <row r="36" spans="2:11" s="89" customFormat="1" ht="31.5">
      <c r="B36" s="136">
        <f>+COUNT($B$27:B35)+1</f>
        <v>7</v>
      </c>
      <c r="C36" s="140" t="s">
        <v>152</v>
      </c>
      <c r="D36" s="59" t="s">
        <v>994</v>
      </c>
      <c r="E36" s="57" t="s">
        <v>54</v>
      </c>
      <c r="F36" s="57">
        <v>40</v>
      </c>
      <c r="G36" s="26"/>
      <c r="H36" s="135">
        <f t="shared" si="2"/>
        <v>0</v>
      </c>
      <c r="K36" s="87"/>
    </row>
    <row r="37" spans="2:11" s="89" customFormat="1" ht="15.75" customHeight="1">
      <c r="B37" s="141"/>
      <c r="C37" s="142"/>
      <c r="D37" s="143"/>
      <c r="E37" s="144"/>
      <c r="F37" s="145"/>
      <c r="G37" s="64"/>
      <c r="H37" s="146"/>
    </row>
    <row r="38" spans="2:11" s="89" customFormat="1">
      <c r="B38" s="147"/>
      <c r="C38" s="148"/>
      <c r="D38" s="148"/>
      <c r="E38" s="149"/>
      <c r="F38" s="149"/>
      <c r="G38" s="25" t="str">
        <f>C26&amp;" SKUPAJ:"</f>
        <v>PREDDELA SKUPAJ:</v>
      </c>
      <c r="H38" s="150">
        <f>SUM(H$28:H$36)</f>
        <v>0</v>
      </c>
    </row>
    <row r="39" spans="2:11" s="89" customFormat="1">
      <c r="B39" s="141"/>
      <c r="C39" s="142"/>
      <c r="D39" s="143"/>
      <c r="E39" s="144"/>
      <c r="F39" s="145"/>
      <c r="G39" s="64"/>
      <c r="H39" s="146"/>
    </row>
    <row r="40" spans="2:11" s="89" customFormat="1">
      <c r="B40" s="130" t="s">
        <v>48</v>
      </c>
      <c r="C40" s="182" t="s">
        <v>168</v>
      </c>
      <c r="D40" s="182"/>
      <c r="E40" s="131"/>
      <c r="F40" s="132"/>
      <c r="G40" s="23"/>
      <c r="H40" s="133"/>
    </row>
    <row r="41" spans="2:11" s="89" customFormat="1">
      <c r="B41" s="134" t="s">
        <v>74</v>
      </c>
      <c r="C41" s="183" t="s">
        <v>121</v>
      </c>
      <c r="D41" s="183"/>
      <c r="E41" s="183"/>
      <c r="F41" s="183"/>
      <c r="G41" s="24"/>
      <c r="H41" s="135"/>
    </row>
    <row r="42" spans="2:11" s="89" customFormat="1" ht="31.5">
      <c r="B42" s="136">
        <f>+COUNT($B$41:B41)+1</f>
        <v>1</v>
      </c>
      <c r="C42" s="58" t="s">
        <v>169</v>
      </c>
      <c r="D42" s="59" t="s">
        <v>835</v>
      </c>
      <c r="E42" s="57" t="s">
        <v>25</v>
      </c>
      <c r="F42" s="57">
        <v>20</v>
      </c>
      <c r="G42" s="26"/>
      <c r="H42" s="135">
        <f t="shared" ref="H42:H50" si="3">+$F42*G42</f>
        <v>0</v>
      </c>
    </row>
    <row r="43" spans="2:11" s="89" customFormat="1" ht="31.5">
      <c r="B43" s="136">
        <f>+COUNT($B$41:B42)+1</f>
        <v>2</v>
      </c>
      <c r="C43" s="58" t="s">
        <v>170</v>
      </c>
      <c r="D43" s="59" t="s">
        <v>711</v>
      </c>
      <c r="E43" s="57" t="s">
        <v>25</v>
      </c>
      <c r="F43" s="57">
        <v>65</v>
      </c>
      <c r="G43" s="26"/>
      <c r="H43" s="135">
        <f t="shared" si="3"/>
        <v>0</v>
      </c>
    </row>
    <row r="44" spans="2:11" s="89" customFormat="1" ht="31.5">
      <c r="B44" s="136">
        <f>+COUNT($B$41:B43)+1</f>
        <v>3</v>
      </c>
      <c r="C44" s="58" t="s">
        <v>172</v>
      </c>
      <c r="D44" s="59" t="s">
        <v>713</v>
      </c>
      <c r="E44" s="57" t="s">
        <v>25</v>
      </c>
      <c r="F44" s="57">
        <v>30</v>
      </c>
      <c r="G44" s="26"/>
      <c r="H44" s="135">
        <f t="shared" si="3"/>
        <v>0</v>
      </c>
    </row>
    <row r="45" spans="2:11" s="89" customFormat="1" ht="31.5">
      <c r="B45" s="136">
        <f>+COUNT($B$41:B44)+1</f>
        <v>4</v>
      </c>
      <c r="C45" s="58" t="s">
        <v>171</v>
      </c>
      <c r="D45" s="59" t="s">
        <v>712</v>
      </c>
      <c r="E45" s="57" t="s">
        <v>25</v>
      </c>
      <c r="F45" s="57">
        <v>6</v>
      </c>
      <c r="G45" s="26"/>
      <c r="H45" s="135">
        <f t="shared" si="3"/>
        <v>0</v>
      </c>
    </row>
    <row r="46" spans="2:11" s="89" customFormat="1" ht="78.75">
      <c r="B46" s="136">
        <f>+COUNT($B$41:B45)+1</f>
        <v>5</v>
      </c>
      <c r="C46" s="58" t="s">
        <v>175</v>
      </c>
      <c r="D46" s="59" t="s">
        <v>995</v>
      </c>
      <c r="E46" s="57" t="s">
        <v>25</v>
      </c>
      <c r="F46" s="57">
        <v>12</v>
      </c>
      <c r="G46" s="26"/>
      <c r="H46" s="135">
        <f t="shared" si="3"/>
        <v>0</v>
      </c>
    </row>
    <row r="47" spans="2:11" s="89" customFormat="1" ht="78.75">
      <c r="B47" s="136">
        <f>+COUNT($B$41:B46)+1</f>
        <v>6</v>
      </c>
      <c r="C47" s="58" t="s">
        <v>176</v>
      </c>
      <c r="D47" s="59" t="s">
        <v>996</v>
      </c>
      <c r="E47" s="57" t="s">
        <v>25</v>
      </c>
      <c r="F47" s="57">
        <v>6</v>
      </c>
      <c r="G47" s="26"/>
      <c r="H47" s="135">
        <f t="shared" si="3"/>
        <v>0</v>
      </c>
    </row>
    <row r="48" spans="2:11" s="89" customFormat="1">
      <c r="B48" s="134" t="s">
        <v>75</v>
      </c>
      <c r="C48" s="183" t="s">
        <v>130</v>
      </c>
      <c r="D48" s="183"/>
      <c r="E48" s="183"/>
      <c r="F48" s="183"/>
      <c r="G48" s="24"/>
      <c r="H48" s="135"/>
    </row>
    <row r="49" spans="2:10" s="89" customFormat="1" ht="31.5">
      <c r="B49" s="136">
        <f>+COUNT($B$41:B48)+1</f>
        <v>7</v>
      </c>
      <c r="C49" s="58" t="s">
        <v>181</v>
      </c>
      <c r="D49" s="59" t="s">
        <v>720</v>
      </c>
      <c r="E49" s="57" t="s">
        <v>24</v>
      </c>
      <c r="F49" s="57">
        <v>160</v>
      </c>
      <c r="G49" s="26"/>
      <c r="H49" s="135">
        <f t="shared" si="3"/>
        <v>0</v>
      </c>
    </row>
    <row r="50" spans="2:10" s="89" customFormat="1" ht="31.5">
      <c r="B50" s="136">
        <f>+COUNT($B$41:B49)+1</f>
        <v>8</v>
      </c>
      <c r="C50" s="58" t="s">
        <v>182</v>
      </c>
      <c r="D50" s="59" t="s">
        <v>721</v>
      </c>
      <c r="E50" s="57" t="s">
        <v>24</v>
      </c>
      <c r="F50" s="57">
        <v>80</v>
      </c>
      <c r="G50" s="26"/>
      <c r="H50" s="135">
        <f t="shared" si="3"/>
        <v>0</v>
      </c>
    </row>
    <row r="51" spans="2:10" s="89" customFormat="1">
      <c r="B51" s="134" t="s">
        <v>103</v>
      </c>
      <c r="C51" s="183" t="s">
        <v>131</v>
      </c>
      <c r="D51" s="183"/>
      <c r="E51" s="183"/>
      <c r="F51" s="183"/>
      <c r="G51" s="24"/>
      <c r="H51" s="135"/>
    </row>
    <row r="52" spans="2:10" s="89" customFormat="1" ht="31.5">
      <c r="B52" s="136">
        <f>+COUNT($B$41:B51)+1</f>
        <v>9</v>
      </c>
      <c r="C52" s="58" t="s">
        <v>183</v>
      </c>
      <c r="D52" s="59" t="s">
        <v>722</v>
      </c>
      <c r="E52" s="57" t="s">
        <v>24</v>
      </c>
      <c r="F52" s="57">
        <v>240</v>
      </c>
      <c r="G52" s="26"/>
      <c r="H52" s="135">
        <f t="shared" ref="H52:H54" si="4">+$F52*G52</f>
        <v>0</v>
      </c>
    </row>
    <row r="53" spans="2:10" s="89" customFormat="1">
      <c r="B53" s="134" t="s">
        <v>76</v>
      </c>
      <c r="C53" s="183" t="s">
        <v>184</v>
      </c>
      <c r="D53" s="183"/>
      <c r="E53" s="183"/>
      <c r="F53" s="183"/>
      <c r="G53" s="24"/>
      <c r="H53" s="135"/>
    </row>
    <row r="54" spans="2:10" s="89" customFormat="1" ht="31.5">
      <c r="B54" s="136">
        <f>+COUNT($B$41:B53)+1</f>
        <v>10</v>
      </c>
      <c r="C54" s="58" t="s">
        <v>185</v>
      </c>
      <c r="D54" s="59" t="s">
        <v>997</v>
      </c>
      <c r="E54" s="57" t="s">
        <v>25</v>
      </c>
      <c r="F54" s="57">
        <v>86</v>
      </c>
      <c r="G54" s="26"/>
      <c r="H54" s="135">
        <f t="shared" si="4"/>
        <v>0</v>
      </c>
    </row>
    <row r="55" spans="2:10" s="89" customFormat="1">
      <c r="B55" s="134" t="s">
        <v>77</v>
      </c>
      <c r="C55" s="183" t="s">
        <v>132</v>
      </c>
      <c r="D55" s="183"/>
      <c r="E55" s="183"/>
      <c r="F55" s="183"/>
      <c r="G55" s="24"/>
      <c r="H55" s="135"/>
    </row>
    <row r="56" spans="2:10" s="89" customFormat="1" ht="31.5">
      <c r="B56" s="136">
        <f>+COUNT($B$41:B55)+1</f>
        <v>11</v>
      </c>
      <c r="C56" s="58" t="s">
        <v>104</v>
      </c>
      <c r="D56" s="59" t="s">
        <v>727</v>
      </c>
      <c r="E56" s="57" t="s">
        <v>24</v>
      </c>
      <c r="F56" s="57">
        <v>240</v>
      </c>
      <c r="G56" s="26"/>
      <c r="H56" s="135">
        <f t="shared" ref="H56:H57" si="5">+$F56*G56</f>
        <v>0</v>
      </c>
    </row>
    <row r="57" spans="2:10" s="89" customFormat="1" ht="31.5">
      <c r="B57" s="136">
        <f>+COUNT($B$41:B56)+1</f>
        <v>12</v>
      </c>
      <c r="C57" s="58" t="s">
        <v>189</v>
      </c>
      <c r="D57" s="59" t="s">
        <v>728</v>
      </c>
      <c r="E57" s="57" t="s">
        <v>24</v>
      </c>
      <c r="F57" s="57">
        <v>240</v>
      </c>
      <c r="G57" s="26"/>
      <c r="H57" s="135">
        <f t="shared" si="5"/>
        <v>0</v>
      </c>
    </row>
    <row r="58" spans="2:10" s="89" customFormat="1" ht="15.75" customHeight="1">
      <c r="B58" s="134" t="s">
        <v>78</v>
      </c>
      <c r="C58" s="183" t="s">
        <v>122</v>
      </c>
      <c r="D58" s="183"/>
      <c r="E58" s="183"/>
      <c r="F58" s="183"/>
      <c r="G58" s="24"/>
      <c r="H58" s="135"/>
    </row>
    <row r="59" spans="2:10" s="89" customFormat="1" ht="31.5">
      <c r="B59" s="136">
        <f>+COUNT($B$41:B58)+1</f>
        <v>13</v>
      </c>
      <c r="C59" s="58" t="s">
        <v>193</v>
      </c>
      <c r="D59" s="59" t="s">
        <v>1379</v>
      </c>
      <c r="E59" s="57" t="s">
        <v>25</v>
      </c>
      <c r="F59" s="57">
        <v>83</v>
      </c>
      <c r="G59" s="26"/>
      <c r="H59" s="135">
        <f t="shared" ref="H59:H60" si="6">+$F59*G59</f>
        <v>0</v>
      </c>
      <c r="J59" s="90"/>
    </row>
    <row r="60" spans="2:10" s="89" customFormat="1" ht="31.5">
      <c r="B60" s="136">
        <f>+COUNT($B$41:B59)+1</f>
        <v>14</v>
      </c>
      <c r="C60" s="58" t="s">
        <v>194</v>
      </c>
      <c r="D60" s="59" t="s">
        <v>1377</v>
      </c>
      <c r="E60" s="57" t="s">
        <v>25</v>
      </c>
      <c r="F60" s="57">
        <v>36</v>
      </c>
      <c r="G60" s="26"/>
      <c r="H60" s="135">
        <f t="shared" si="6"/>
        <v>0</v>
      </c>
      <c r="J60" s="90"/>
    </row>
    <row r="61" spans="2:10" s="89" customFormat="1" ht="15.75" customHeight="1">
      <c r="B61" s="141"/>
      <c r="C61" s="142"/>
      <c r="D61" s="143"/>
      <c r="E61" s="144"/>
      <c r="F61" s="145"/>
      <c r="G61" s="64"/>
      <c r="H61" s="146"/>
    </row>
    <row r="62" spans="2:10" s="89" customFormat="1" ht="16.5" thickBot="1">
      <c r="B62" s="147"/>
      <c r="C62" s="148"/>
      <c r="D62" s="148"/>
      <c r="E62" s="149"/>
      <c r="F62" s="149"/>
      <c r="G62" s="25" t="str">
        <f>C40&amp;" SKUPAJ:"</f>
        <v>ZEMELJSKA DELA IN TEMELJENJE SKUPAJ:</v>
      </c>
      <c r="H62" s="150">
        <f>SUM(H$42:H$60)</f>
        <v>0</v>
      </c>
    </row>
    <row r="63" spans="2:10" s="89" customFormat="1">
      <c r="B63" s="152"/>
      <c r="C63" s="142"/>
      <c r="D63" s="153"/>
      <c r="E63" s="154"/>
      <c r="F63" s="145"/>
      <c r="G63" s="64"/>
      <c r="H63" s="146"/>
      <c r="J63" s="90"/>
    </row>
    <row r="64" spans="2:10" s="89" customFormat="1">
      <c r="B64" s="130" t="s">
        <v>45</v>
      </c>
      <c r="C64" s="182" t="s">
        <v>79</v>
      </c>
      <c r="D64" s="182"/>
      <c r="E64" s="131"/>
      <c r="F64" s="132"/>
      <c r="G64" s="23"/>
      <c r="H64" s="133"/>
      <c r="J64" s="90"/>
    </row>
    <row r="65" spans="2:10" s="89" customFormat="1">
      <c r="B65" s="134" t="s">
        <v>80</v>
      </c>
      <c r="C65" s="183" t="s">
        <v>84</v>
      </c>
      <c r="D65" s="183"/>
      <c r="E65" s="183"/>
      <c r="F65" s="183"/>
      <c r="G65" s="24"/>
      <c r="H65" s="135"/>
    </row>
    <row r="66" spans="2:10" s="89" customFormat="1">
      <c r="B66" s="134" t="s">
        <v>81</v>
      </c>
      <c r="C66" s="183" t="s">
        <v>195</v>
      </c>
      <c r="D66" s="183"/>
      <c r="E66" s="183"/>
      <c r="F66" s="183"/>
      <c r="G66" s="24"/>
      <c r="H66" s="135"/>
    </row>
    <row r="67" spans="2:10" s="89" customFormat="1" ht="31.5">
      <c r="B67" s="136">
        <f>+COUNT($B66:B$66)+1</f>
        <v>1</v>
      </c>
      <c r="C67" s="58" t="s">
        <v>196</v>
      </c>
      <c r="D67" s="59" t="s">
        <v>197</v>
      </c>
      <c r="E67" s="57" t="s">
        <v>25</v>
      </c>
      <c r="F67" s="57">
        <v>42</v>
      </c>
      <c r="G67" s="26"/>
      <c r="H67" s="135">
        <f>+$F67*G67</f>
        <v>0</v>
      </c>
      <c r="J67" s="90"/>
    </row>
    <row r="68" spans="2:10" s="89" customFormat="1">
      <c r="B68" s="134" t="s">
        <v>105</v>
      </c>
      <c r="C68" s="183" t="s">
        <v>731</v>
      </c>
      <c r="D68" s="183"/>
      <c r="E68" s="183"/>
      <c r="F68" s="183"/>
      <c r="G68" s="24"/>
      <c r="H68" s="135"/>
      <c r="J68" s="90"/>
    </row>
    <row r="69" spans="2:10" s="89" customFormat="1" ht="31.5">
      <c r="B69" s="136">
        <f>+COUNT($B$66:B68)+1</f>
        <v>2</v>
      </c>
      <c r="C69" s="58" t="s">
        <v>319</v>
      </c>
      <c r="D69" s="59" t="s">
        <v>732</v>
      </c>
      <c r="E69" s="57" t="s">
        <v>24</v>
      </c>
      <c r="F69" s="57">
        <v>105</v>
      </c>
      <c r="G69" s="26"/>
      <c r="H69" s="135">
        <f t="shared" ref="H69:H74" si="7">+$F69*G69</f>
        <v>0</v>
      </c>
    </row>
    <row r="70" spans="2:10" s="89" customFormat="1">
      <c r="B70" s="134" t="s">
        <v>83</v>
      </c>
      <c r="C70" s="183" t="s">
        <v>82</v>
      </c>
      <c r="D70" s="183"/>
      <c r="E70" s="183"/>
      <c r="F70" s="183"/>
      <c r="G70" s="24"/>
      <c r="H70" s="135"/>
      <c r="J70" s="90"/>
    </row>
    <row r="71" spans="2:10" s="89" customFormat="1">
      <c r="B71" s="134" t="s">
        <v>85</v>
      </c>
      <c r="C71" s="183" t="s">
        <v>200</v>
      </c>
      <c r="D71" s="183"/>
      <c r="E71" s="183"/>
      <c r="F71" s="183"/>
      <c r="G71" s="24"/>
      <c r="H71" s="135"/>
      <c r="J71" s="90"/>
    </row>
    <row r="72" spans="2:10" s="89" customFormat="1" ht="31.5">
      <c r="B72" s="136">
        <f>+COUNT($B$66:B71)+1</f>
        <v>3</v>
      </c>
      <c r="C72" s="58" t="s">
        <v>320</v>
      </c>
      <c r="D72" s="59" t="s">
        <v>733</v>
      </c>
      <c r="E72" s="57" t="s">
        <v>24</v>
      </c>
      <c r="F72" s="57">
        <v>105</v>
      </c>
      <c r="G72" s="26"/>
      <c r="H72" s="135">
        <f t="shared" si="7"/>
        <v>0</v>
      </c>
    </row>
    <row r="73" spans="2:10" s="89" customFormat="1" ht="15.75" customHeight="1">
      <c r="B73" s="134" t="s">
        <v>88</v>
      </c>
      <c r="C73" s="183" t="s">
        <v>87</v>
      </c>
      <c r="D73" s="183"/>
      <c r="E73" s="183"/>
      <c r="F73" s="183"/>
      <c r="G73" s="24"/>
      <c r="H73" s="135"/>
    </row>
    <row r="74" spans="2:10" s="89" customFormat="1" ht="47.25">
      <c r="B74" s="136">
        <f>+COUNT($B$66:B73)+1</f>
        <v>4</v>
      </c>
      <c r="C74" s="58" t="s">
        <v>321</v>
      </c>
      <c r="D74" s="59" t="s">
        <v>966</v>
      </c>
      <c r="E74" s="57" t="s">
        <v>54</v>
      </c>
      <c r="F74" s="57">
        <v>55</v>
      </c>
      <c r="G74" s="26"/>
      <c r="H74" s="135">
        <f t="shared" si="7"/>
        <v>0</v>
      </c>
      <c r="J74" s="90"/>
    </row>
    <row r="75" spans="2:10" s="89" customFormat="1" ht="15.75" customHeight="1">
      <c r="B75" s="141"/>
      <c r="C75" s="142"/>
      <c r="D75" s="143"/>
      <c r="E75" s="144"/>
      <c r="F75" s="145"/>
      <c r="G75" s="64"/>
      <c r="H75" s="146"/>
    </row>
    <row r="76" spans="2:10" s="89" customFormat="1" ht="16.5" thickBot="1">
      <c r="B76" s="147"/>
      <c r="C76" s="148"/>
      <c r="D76" s="148"/>
      <c r="E76" s="149"/>
      <c r="F76" s="149"/>
      <c r="G76" s="25" t="str">
        <f>C64&amp;" SKUPAJ:"</f>
        <v>VOZIŠČE KONSTRUKCIJE SKUPAJ:</v>
      </c>
      <c r="H76" s="150">
        <f>SUM(H$66:H$74)</f>
        <v>0</v>
      </c>
    </row>
    <row r="77" spans="2:10" s="89" customFormat="1">
      <c r="B77" s="152"/>
      <c r="C77" s="142"/>
      <c r="D77" s="153"/>
      <c r="E77" s="154"/>
      <c r="F77" s="145"/>
      <c r="G77" s="64"/>
      <c r="H77" s="146"/>
      <c r="J77" s="90"/>
    </row>
    <row r="78" spans="2:10" s="89" customFormat="1">
      <c r="B78" s="130" t="s">
        <v>49</v>
      </c>
      <c r="C78" s="182" t="s">
        <v>7</v>
      </c>
      <c r="D78" s="182"/>
      <c r="E78" s="131"/>
      <c r="F78" s="132"/>
      <c r="G78" s="23"/>
      <c r="H78" s="133"/>
      <c r="J78" s="90"/>
    </row>
    <row r="79" spans="2:10" s="89" customFormat="1">
      <c r="B79" s="134"/>
      <c r="C79" s="183"/>
      <c r="D79" s="183"/>
      <c r="E79" s="183"/>
      <c r="F79" s="183"/>
      <c r="G79" s="24"/>
      <c r="H79" s="135"/>
    </row>
    <row r="80" spans="2:10" s="89" customFormat="1" ht="47.25">
      <c r="B80" s="136">
        <f>+COUNT($B79:B$79)+1</f>
        <v>1</v>
      </c>
      <c r="C80" s="58" t="s">
        <v>209</v>
      </c>
      <c r="D80" s="59" t="s">
        <v>740</v>
      </c>
      <c r="E80" s="57" t="s">
        <v>54</v>
      </c>
      <c r="F80" s="57">
        <v>50</v>
      </c>
      <c r="G80" s="26"/>
      <c r="H80" s="135">
        <f>+$F80*G80</f>
        <v>0</v>
      </c>
      <c r="J80" s="90"/>
    </row>
    <row r="81" spans="2:10" s="89" customFormat="1">
      <c r="B81" s="134" t="s">
        <v>219</v>
      </c>
      <c r="C81" s="183" t="s">
        <v>124</v>
      </c>
      <c r="D81" s="183"/>
      <c r="E81" s="183"/>
      <c r="F81" s="183"/>
      <c r="G81" s="24"/>
      <c r="H81" s="135"/>
    </row>
    <row r="82" spans="2:10" s="89" customFormat="1" ht="47.25">
      <c r="B82" s="136">
        <f>+COUNT($B$79:B81)+1</f>
        <v>2</v>
      </c>
      <c r="C82" s="58" t="s">
        <v>212</v>
      </c>
      <c r="D82" s="59" t="s">
        <v>998</v>
      </c>
      <c r="E82" s="57" t="s">
        <v>54</v>
      </c>
      <c r="F82" s="57">
        <v>22</v>
      </c>
      <c r="G82" s="26"/>
      <c r="H82" s="135">
        <f>+$F82*G82</f>
        <v>0</v>
      </c>
      <c r="J82" s="90"/>
    </row>
    <row r="83" spans="2:10" s="89" customFormat="1" ht="31.5">
      <c r="B83" s="136">
        <f>+COUNT($B$79:B82)+1</f>
        <v>3</v>
      </c>
      <c r="C83" s="58" t="s">
        <v>216</v>
      </c>
      <c r="D83" s="59" t="s">
        <v>761</v>
      </c>
      <c r="E83" s="57" t="s">
        <v>25</v>
      </c>
      <c r="F83" s="57">
        <v>2.9</v>
      </c>
      <c r="G83" s="26"/>
      <c r="H83" s="135">
        <f t="shared" ref="H83:H86" si="8">+$F83*G83</f>
        <v>0</v>
      </c>
      <c r="J83" s="90"/>
    </row>
    <row r="84" spans="2:10" s="89" customFormat="1">
      <c r="B84" s="136">
        <f>+COUNT($B$79:B83)+1</f>
        <v>4</v>
      </c>
      <c r="C84" s="58" t="s">
        <v>217</v>
      </c>
      <c r="D84" s="59" t="s">
        <v>218</v>
      </c>
      <c r="E84" s="57" t="s">
        <v>54</v>
      </c>
      <c r="F84" s="57">
        <v>22</v>
      </c>
      <c r="G84" s="26"/>
      <c r="H84" s="135">
        <f t="shared" si="8"/>
        <v>0</v>
      </c>
      <c r="J84" s="90"/>
    </row>
    <row r="85" spans="2:10" s="89" customFormat="1">
      <c r="B85" s="134" t="s">
        <v>125</v>
      </c>
      <c r="C85" s="183" t="s">
        <v>126</v>
      </c>
      <c r="D85" s="183"/>
      <c r="E85" s="183"/>
      <c r="F85" s="183"/>
      <c r="G85" s="24"/>
      <c r="H85" s="135"/>
    </row>
    <row r="86" spans="2:10" s="89" customFormat="1" ht="31.5">
      <c r="B86" s="136">
        <f>+COUNT($B$79:B85)+1</f>
        <v>5</v>
      </c>
      <c r="C86" s="58" t="s">
        <v>235</v>
      </c>
      <c r="D86" s="59" t="s">
        <v>762</v>
      </c>
      <c r="E86" s="57" t="s">
        <v>23</v>
      </c>
      <c r="F86" s="57">
        <v>1</v>
      </c>
      <c r="G86" s="26"/>
      <c r="H86" s="135">
        <f t="shared" si="8"/>
        <v>0</v>
      </c>
      <c r="J86" s="90"/>
    </row>
    <row r="87" spans="2:10" s="89" customFormat="1" ht="47.25">
      <c r="B87" s="136">
        <f>+COUNT($B$79:B86)+1</f>
        <v>6</v>
      </c>
      <c r="C87" s="58" t="s">
        <v>322</v>
      </c>
      <c r="D87" s="59" t="s">
        <v>999</v>
      </c>
      <c r="E87" s="57" t="s">
        <v>23</v>
      </c>
      <c r="F87" s="57">
        <v>1</v>
      </c>
      <c r="G87" s="26"/>
      <c r="H87" s="135">
        <f t="shared" ref="H87" si="9">+$F87*G87</f>
        <v>0</v>
      </c>
      <c r="J87" s="90"/>
    </row>
    <row r="88" spans="2:10" s="89" customFormat="1" ht="15.75" customHeight="1">
      <c r="B88" s="141"/>
      <c r="C88" s="142"/>
      <c r="D88" s="143"/>
      <c r="E88" s="144"/>
      <c r="F88" s="145"/>
      <c r="G88" s="64"/>
      <c r="H88" s="146"/>
    </row>
    <row r="89" spans="2:10" s="89" customFormat="1">
      <c r="B89" s="147"/>
      <c r="C89" s="148"/>
      <c r="D89" s="148"/>
      <c r="E89" s="149"/>
      <c r="F89" s="149"/>
      <c r="G89" s="25" t="str">
        <f>C78&amp;" SKUPAJ:"</f>
        <v>ODVODNJAVANJE SKUPAJ:</v>
      </c>
      <c r="H89" s="150">
        <f>SUM(H$80:H$87)</f>
        <v>0</v>
      </c>
    </row>
    <row r="91" spans="2:10" s="89" customFormat="1">
      <c r="B91" s="130" t="s">
        <v>53</v>
      </c>
      <c r="C91" s="182" t="s">
        <v>106</v>
      </c>
      <c r="D91" s="182"/>
      <c r="E91" s="131"/>
      <c r="F91" s="132"/>
      <c r="G91" s="23"/>
      <c r="H91" s="133"/>
      <c r="J91" s="90"/>
    </row>
    <row r="92" spans="2:10" s="89" customFormat="1">
      <c r="B92" s="134" t="s">
        <v>258</v>
      </c>
      <c r="C92" s="183" t="s">
        <v>323</v>
      </c>
      <c r="D92" s="183"/>
      <c r="E92" s="183"/>
      <c r="F92" s="183"/>
      <c r="G92" s="24"/>
      <c r="H92" s="135"/>
    </row>
    <row r="93" spans="2:10" s="89" customFormat="1" ht="31.5">
      <c r="B93" s="136">
        <f>+COUNT($B$92:B92)+1</f>
        <v>1</v>
      </c>
      <c r="C93" s="58" t="s">
        <v>324</v>
      </c>
      <c r="D93" s="59" t="s">
        <v>325</v>
      </c>
      <c r="E93" s="57" t="s">
        <v>24</v>
      </c>
      <c r="F93" s="57">
        <v>11.6</v>
      </c>
      <c r="G93" s="26"/>
      <c r="H93" s="135">
        <f>+$F93*G93</f>
        <v>0</v>
      </c>
      <c r="J93" s="90"/>
    </row>
    <row r="94" spans="2:10" s="89" customFormat="1">
      <c r="B94" s="134" t="s">
        <v>263</v>
      </c>
      <c r="C94" s="183" t="s">
        <v>326</v>
      </c>
      <c r="D94" s="183"/>
      <c r="E94" s="183"/>
      <c r="F94" s="183"/>
      <c r="G94" s="24"/>
      <c r="H94" s="135"/>
    </row>
    <row r="95" spans="2:10" s="89" customFormat="1" ht="63">
      <c r="B95" s="136">
        <f>+COUNT($B$92:B94)+1</f>
        <v>2</v>
      </c>
      <c r="C95" s="137" t="s">
        <v>327</v>
      </c>
      <c r="D95" s="138" t="s">
        <v>1000</v>
      </c>
      <c r="E95" s="139" t="s">
        <v>56</v>
      </c>
      <c r="F95" s="139">
        <v>260</v>
      </c>
      <c r="G95" s="65"/>
      <c r="H95" s="135">
        <f t="shared" ref="H95" si="10">+$F95*G95</f>
        <v>0</v>
      </c>
      <c r="J95" s="90"/>
    </row>
    <row r="96" spans="2:10" s="89" customFormat="1">
      <c r="B96" s="134" t="s">
        <v>269</v>
      </c>
      <c r="C96" s="183" t="s">
        <v>328</v>
      </c>
      <c r="D96" s="183"/>
      <c r="E96" s="183"/>
      <c r="F96" s="183"/>
      <c r="G96" s="24"/>
      <c r="H96" s="135"/>
    </row>
    <row r="97" spans="2:10" s="89" customFormat="1" ht="47.25">
      <c r="B97" s="136">
        <f>+COUNT($B$92:B96)+1</f>
        <v>3</v>
      </c>
      <c r="C97" s="137" t="s">
        <v>329</v>
      </c>
      <c r="D97" s="138" t="s">
        <v>1001</v>
      </c>
      <c r="E97" s="139" t="s">
        <v>25</v>
      </c>
      <c r="F97" s="139">
        <v>0.5</v>
      </c>
      <c r="G97" s="65"/>
      <c r="H97" s="135">
        <f t="shared" ref="H97:H98" si="11">+$F97*G97</f>
        <v>0</v>
      </c>
      <c r="J97" s="90"/>
    </row>
    <row r="98" spans="2:10" s="89" customFormat="1" ht="63">
      <c r="B98" s="136">
        <f>+COUNT($B$92:B97)+1</f>
        <v>4</v>
      </c>
      <c r="C98" s="137" t="s">
        <v>330</v>
      </c>
      <c r="D98" s="138" t="s">
        <v>1002</v>
      </c>
      <c r="E98" s="139" t="s">
        <v>25</v>
      </c>
      <c r="F98" s="139">
        <v>1.93</v>
      </c>
      <c r="G98" s="65"/>
      <c r="H98" s="135">
        <f t="shared" si="11"/>
        <v>0</v>
      </c>
      <c r="J98" s="90"/>
    </row>
    <row r="99" spans="2:10" s="89" customFormat="1" ht="15.75" customHeight="1">
      <c r="B99" s="141"/>
      <c r="C99" s="142"/>
      <c r="D99" s="143"/>
      <c r="E99" s="144"/>
      <c r="F99" s="145"/>
      <c r="G99" s="64"/>
      <c r="H99" s="146"/>
    </row>
    <row r="100" spans="2:10" s="89" customFormat="1">
      <c r="B100" s="147"/>
      <c r="C100" s="148"/>
      <c r="D100" s="148"/>
      <c r="E100" s="149"/>
      <c r="F100" s="149"/>
      <c r="G100" s="25" t="str">
        <f>C91&amp;" SKUPAJ:"</f>
        <v>GRADBENA IN OBRTNIŠKA DELA SKUPAJ:</v>
      </c>
      <c r="H100" s="150">
        <f>SUM(H$93:H$98)</f>
        <v>0</v>
      </c>
    </row>
    <row r="102" spans="2:10" s="89" customFormat="1">
      <c r="B102" s="130" t="s">
        <v>68</v>
      </c>
      <c r="C102" s="182" t="s">
        <v>92</v>
      </c>
      <c r="D102" s="182"/>
      <c r="E102" s="131"/>
      <c r="F102" s="132"/>
      <c r="G102" s="23"/>
      <c r="H102" s="133"/>
      <c r="J102" s="90"/>
    </row>
    <row r="103" spans="2:10" s="89" customFormat="1">
      <c r="B103" s="134"/>
      <c r="C103" s="183"/>
      <c r="D103" s="183"/>
      <c r="E103" s="183"/>
      <c r="F103" s="183"/>
      <c r="G103" s="24"/>
      <c r="H103" s="135"/>
    </row>
    <row r="104" spans="2:10" s="89" customFormat="1" ht="31.5">
      <c r="B104" s="136">
        <f>+COUNT($B$103:B103)+1</f>
        <v>1</v>
      </c>
      <c r="C104" s="58" t="s">
        <v>293</v>
      </c>
      <c r="D104" s="59" t="s">
        <v>803</v>
      </c>
      <c r="E104" s="57" t="s">
        <v>23</v>
      </c>
      <c r="F104" s="57">
        <v>1</v>
      </c>
      <c r="G104" s="26"/>
      <c r="H104" s="135">
        <f t="shared" ref="H104:H113" si="12">+$F104*G104</f>
        <v>0</v>
      </c>
      <c r="J104" s="90"/>
    </row>
    <row r="105" spans="2:10" s="89" customFormat="1" ht="47.25">
      <c r="B105" s="136">
        <f>+COUNT($B$103:B104)+1</f>
        <v>2</v>
      </c>
      <c r="C105" s="58" t="s">
        <v>296</v>
      </c>
      <c r="D105" s="59" t="s">
        <v>1003</v>
      </c>
      <c r="E105" s="57" t="s">
        <v>23</v>
      </c>
      <c r="F105" s="57">
        <v>1</v>
      </c>
      <c r="G105" s="26"/>
      <c r="H105" s="135">
        <f t="shared" si="12"/>
        <v>0</v>
      </c>
      <c r="J105" s="90"/>
    </row>
    <row r="106" spans="2:10" s="89" customFormat="1" ht="63">
      <c r="B106" s="136">
        <f>+COUNT($B$103:B105)+1</f>
        <v>3</v>
      </c>
      <c r="C106" s="137" t="s">
        <v>110</v>
      </c>
      <c r="D106" s="138" t="s">
        <v>1004</v>
      </c>
      <c r="E106" s="139" t="s">
        <v>23</v>
      </c>
      <c r="F106" s="139">
        <v>1</v>
      </c>
      <c r="G106" s="26"/>
      <c r="H106" s="135">
        <f t="shared" si="12"/>
        <v>0</v>
      </c>
      <c r="J106" s="90"/>
    </row>
    <row r="107" spans="2:10" s="89" customFormat="1">
      <c r="B107" s="134" t="s">
        <v>94</v>
      </c>
      <c r="C107" s="183" t="s">
        <v>95</v>
      </c>
      <c r="D107" s="183"/>
      <c r="E107" s="183"/>
      <c r="F107" s="183"/>
      <c r="G107" s="24"/>
      <c r="H107" s="135"/>
    </row>
    <row r="108" spans="2:10" s="89" customFormat="1" ht="94.5">
      <c r="B108" s="136">
        <f>+COUNT($B$103:B107)+1</f>
        <v>4</v>
      </c>
      <c r="C108" s="137" t="s">
        <v>114</v>
      </c>
      <c r="D108" s="138" t="s">
        <v>1005</v>
      </c>
      <c r="E108" s="139" t="s">
        <v>24</v>
      </c>
      <c r="F108" s="139">
        <v>7</v>
      </c>
      <c r="G108" s="26"/>
      <c r="H108" s="135">
        <f t="shared" si="12"/>
        <v>0</v>
      </c>
      <c r="J108" s="90"/>
    </row>
    <row r="109" spans="2:10" s="89" customFormat="1" ht="94.5">
      <c r="B109" s="136">
        <f>+COUNT($B$103:B108)+1</f>
        <v>5</v>
      </c>
      <c r="C109" s="137" t="s">
        <v>331</v>
      </c>
      <c r="D109" s="138" t="s">
        <v>1006</v>
      </c>
      <c r="E109" s="139" t="s">
        <v>24</v>
      </c>
      <c r="F109" s="139">
        <v>6</v>
      </c>
      <c r="G109" s="26"/>
      <c r="H109" s="135">
        <f t="shared" si="12"/>
        <v>0</v>
      </c>
      <c r="J109" s="90"/>
    </row>
    <row r="110" spans="2:10" s="89" customFormat="1">
      <c r="B110" s="134" t="s">
        <v>1007</v>
      </c>
      <c r="C110" s="183" t="s">
        <v>332</v>
      </c>
      <c r="D110" s="183"/>
      <c r="E110" s="183"/>
      <c r="F110" s="183"/>
      <c r="G110" s="24"/>
      <c r="H110" s="135"/>
    </row>
    <row r="111" spans="2:10" s="89" customFormat="1">
      <c r="B111" s="136">
        <f>+COUNT($B$103:B110)+1</f>
        <v>6</v>
      </c>
      <c r="C111" s="137" t="s">
        <v>333</v>
      </c>
      <c r="D111" s="138" t="s">
        <v>334</v>
      </c>
      <c r="E111" s="139" t="s">
        <v>23</v>
      </c>
      <c r="F111" s="139">
        <v>1</v>
      </c>
      <c r="G111" s="26"/>
      <c r="H111" s="135">
        <f t="shared" si="12"/>
        <v>0</v>
      </c>
      <c r="J111" s="90"/>
    </row>
    <row r="112" spans="2:10" s="89" customFormat="1" ht="31.5">
      <c r="B112" s="136">
        <f>+COUNT($B$103:B111)+1</f>
        <v>7</v>
      </c>
      <c r="C112" s="137" t="s">
        <v>335</v>
      </c>
      <c r="D112" s="138" t="s">
        <v>1008</v>
      </c>
      <c r="E112" s="139" t="s">
        <v>23</v>
      </c>
      <c r="F112" s="139">
        <v>1</v>
      </c>
      <c r="G112" s="26"/>
      <c r="H112" s="135">
        <f t="shared" si="12"/>
        <v>0</v>
      </c>
      <c r="J112" s="90"/>
    </row>
    <row r="113" spans="2:10" s="89" customFormat="1" ht="47.25">
      <c r="B113" s="136">
        <f>+COUNT($B$103:B112)+1</f>
        <v>8</v>
      </c>
      <c r="C113" s="137" t="s">
        <v>336</v>
      </c>
      <c r="D113" s="138" t="s">
        <v>1009</v>
      </c>
      <c r="E113" s="139" t="s">
        <v>23</v>
      </c>
      <c r="F113" s="139">
        <v>1</v>
      </c>
      <c r="G113" s="26"/>
      <c r="H113" s="135">
        <f t="shared" si="12"/>
        <v>0</v>
      </c>
      <c r="J113" s="90"/>
    </row>
    <row r="114" spans="2:10" s="89" customFormat="1" ht="15.75" customHeight="1">
      <c r="B114" s="141"/>
      <c r="C114" s="142"/>
      <c r="D114" s="143"/>
      <c r="E114" s="144"/>
      <c r="F114" s="145"/>
      <c r="G114" s="64"/>
      <c r="H114" s="146"/>
    </row>
    <row r="115" spans="2:10" s="89" customFormat="1">
      <c r="B115" s="147"/>
      <c r="C115" s="148"/>
      <c r="D115" s="148"/>
      <c r="E115" s="149"/>
      <c r="F115" s="149"/>
      <c r="G115" s="25" t="str">
        <f>C102&amp;" SKUPAJ:"</f>
        <v>OPREMA CEST SKUPAJ:</v>
      </c>
      <c r="H115" s="150">
        <f>SUM(H$104:H$113)</f>
        <v>0</v>
      </c>
    </row>
    <row r="117" spans="2:10" s="89" customFormat="1">
      <c r="B117" s="130" t="s">
        <v>69</v>
      </c>
      <c r="C117" s="182" t="s">
        <v>8</v>
      </c>
      <c r="D117" s="182"/>
      <c r="E117" s="131"/>
      <c r="F117" s="132"/>
      <c r="G117" s="23"/>
      <c r="H117" s="133"/>
      <c r="J117" s="90"/>
    </row>
    <row r="118" spans="2:10" s="89" customFormat="1">
      <c r="B118" s="134" t="s">
        <v>96</v>
      </c>
      <c r="C118" s="183" t="s">
        <v>310</v>
      </c>
      <c r="D118" s="183"/>
      <c r="E118" s="183"/>
      <c r="F118" s="183"/>
      <c r="G118" s="24"/>
      <c r="H118" s="135"/>
    </row>
    <row r="119" spans="2:10" s="89" customFormat="1">
      <c r="B119" s="136">
        <f>+COUNT($B$118:B118)+1</f>
        <v>1</v>
      </c>
      <c r="C119" s="58" t="s">
        <v>62</v>
      </c>
      <c r="D119" s="59" t="s">
        <v>70</v>
      </c>
      <c r="E119" s="57" t="s">
        <v>71</v>
      </c>
      <c r="F119" s="57">
        <v>12</v>
      </c>
      <c r="G119" s="26"/>
      <c r="H119" s="135">
        <f t="shared" ref="H119:H120" si="13">+$F119*G119</f>
        <v>0</v>
      </c>
      <c r="J119" s="90"/>
    </row>
    <row r="120" spans="2:10" s="89" customFormat="1">
      <c r="B120" s="136">
        <f>+COUNT($B$118:B119)+1</f>
        <v>2</v>
      </c>
      <c r="C120" s="58" t="s">
        <v>116</v>
      </c>
      <c r="D120" s="59" t="s">
        <v>99</v>
      </c>
      <c r="E120" s="57" t="s">
        <v>71</v>
      </c>
      <c r="F120" s="57">
        <v>4</v>
      </c>
      <c r="G120" s="26"/>
      <c r="H120" s="135">
        <f t="shared" si="13"/>
        <v>0</v>
      </c>
      <c r="J120" s="90"/>
    </row>
    <row r="121" spans="2:10" s="89" customFormat="1" ht="31.5">
      <c r="B121" s="136">
        <f>+COUNT($B$118:B120)+1</f>
        <v>3</v>
      </c>
      <c r="C121" s="58" t="s">
        <v>117</v>
      </c>
      <c r="D121" s="59" t="s">
        <v>72</v>
      </c>
      <c r="E121" s="57" t="s">
        <v>23</v>
      </c>
      <c r="F121" s="57">
        <v>1</v>
      </c>
      <c r="G121" s="26"/>
      <c r="H121" s="135">
        <f t="shared" ref="H121" si="14">+$F121*G121</f>
        <v>0</v>
      </c>
      <c r="J121" s="90"/>
    </row>
    <row r="122" spans="2:10" s="89" customFormat="1" ht="15.75" customHeight="1">
      <c r="B122" s="141"/>
      <c r="C122" s="142"/>
      <c r="D122" s="143"/>
      <c r="E122" s="144"/>
      <c r="F122" s="145"/>
      <c r="G122" s="64"/>
      <c r="H122" s="146"/>
    </row>
    <row r="123" spans="2:10" s="89" customFormat="1" ht="16.5" thickBot="1">
      <c r="B123" s="147"/>
      <c r="C123" s="148"/>
      <c r="D123" s="148"/>
      <c r="E123" s="149"/>
      <c r="F123" s="149"/>
      <c r="G123" s="25" t="str">
        <f>C117&amp;" SKUPAJ:"</f>
        <v>TUJE STORITVE SKUPAJ:</v>
      </c>
      <c r="H123" s="150">
        <f>SUM(H$119:H$121)</f>
        <v>0</v>
      </c>
    </row>
  </sheetData>
  <sheetProtection algorithmName="SHA-512" hashValue="B1aqmE0VJAGdnv/kFAloPKe4y56CZ+MdLu3GnYy3EcwP+iWmRU2cC73EO/B3aMcailMrPdHN7licQVgZYcatbQ==" saltValue="BzEUY/SSxpiBDzxAN2appQ==" spinCount="100000" sheet="1" objects="1" scenarios="1"/>
  <mergeCells count="32">
    <mergeCell ref="C118:F118"/>
    <mergeCell ref="C32:F32"/>
    <mergeCell ref="C48:F48"/>
    <mergeCell ref="C51:F51"/>
    <mergeCell ref="C53:F53"/>
    <mergeCell ref="C55:F55"/>
    <mergeCell ref="C58:F58"/>
    <mergeCell ref="C70:F70"/>
    <mergeCell ref="C71:F71"/>
    <mergeCell ref="C102:D102"/>
    <mergeCell ref="C103:F103"/>
    <mergeCell ref="C117:D117"/>
    <mergeCell ref="C107:F107"/>
    <mergeCell ref="C110:F110"/>
    <mergeCell ref="C91:D91"/>
    <mergeCell ref="C92:F92"/>
    <mergeCell ref="C68:F68"/>
    <mergeCell ref="C41:F41"/>
    <mergeCell ref="C85:F85"/>
    <mergeCell ref="C94:F94"/>
    <mergeCell ref="C96:F96"/>
    <mergeCell ref="C73:F73"/>
    <mergeCell ref="C78:D78"/>
    <mergeCell ref="C79:F79"/>
    <mergeCell ref="C81:F81"/>
    <mergeCell ref="C26:D26"/>
    <mergeCell ref="C27:F27"/>
    <mergeCell ref="C33:F33"/>
    <mergeCell ref="C40:D40"/>
    <mergeCell ref="C66:F66"/>
    <mergeCell ref="C64:D64"/>
    <mergeCell ref="C65:F65"/>
  </mergeCells>
  <pageMargins left="0.70866141732283472" right="0.70866141732283472" top="0.74803149606299213" bottom="0.74803149606299213" header="0.31496062992125984" footer="0.31496062992125984"/>
  <pageSetup paperSize="9" scale="68" orientation="portrait" r:id="rId1"/>
  <headerFooter>
    <oddHeader>&amp;C&amp;"-,Ležeče"Rekonstrukcija ceste R1-212/1119 Bloška Polica - Sodražica
od km 13,540 do km 15,352 skozi Žimarice&amp;R&amp;"-,Ležeče"RAZPIS 2020</oddHeader>
    <oddFooter>Stran &amp;P od &amp;N</oddFooter>
  </headerFooter>
  <rowBreaks count="2" manualBreakCount="2">
    <brk id="49" min="1" max="7" man="1"/>
    <brk id="89" min="1" max="7" man="1"/>
  </rowBreaks>
  <colBreaks count="1" manualBreakCount="1">
    <brk id="8"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F508B-7CE4-4BDA-BA62-F42B55B26E85}">
  <sheetPr>
    <tabColor rgb="FF00339C"/>
  </sheetPr>
  <dimension ref="B1:K126"/>
  <sheetViews>
    <sheetView view="pageBreakPreview" zoomScaleNormal="100" zoomScaleSheetLayoutView="100" workbookViewId="0">
      <selection activeCell="D115" sqref="D115"/>
    </sheetView>
  </sheetViews>
  <sheetFormatPr defaultColWidth="9.140625" defaultRowHeight="15.75"/>
  <cols>
    <col min="1" max="1" width="9.140625" style="90" customWidth="1"/>
    <col min="2" max="3" width="10.7109375" style="92" customWidth="1"/>
    <col min="4" max="4" width="47.7109375" style="86" customWidth="1"/>
    <col min="5" max="5" width="14.7109375" style="87" customWidth="1"/>
    <col min="6" max="6" width="12.7109375" style="87" customWidth="1"/>
    <col min="7" max="7" width="15.7109375" style="18" customWidth="1"/>
    <col min="8" max="8" width="15.7109375" style="88" customWidth="1"/>
    <col min="9" max="9" width="11.5703125" style="89" bestFit="1" customWidth="1"/>
    <col min="10" max="10" width="10.140625" style="90" bestFit="1" customWidth="1"/>
    <col min="11" max="16384" width="9.140625" style="90"/>
  </cols>
  <sheetData>
    <row r="1" spans="2:10">
      <c r="B1" s="84" t="s">
        <v>589</v>
      </c>
      <c r="C1" s="85" t="str">
        <f ca="1">MID(CELL("filename",A1),FIND("]",CELL("filename",A1))+1,255)</f>
        <v>AP-2</v>
      </c>
    </row>
    <row r="3" spans="2:10">
      <c r="B3" s="91" t="s">
        <v>14</v>
      </c>
    </row>
    <row r="4" spans="2:10">
      <c r="B4" s="93" t="str">
        <f ca="1">"REKAPITULACIJA "&amp;C1</f>
        <v>REKAPITULACIJA AP-2</v>
      </c>
      <c r="C4" s="94"/>
      <c r="D4" s="94"/>
      <c r="E4" s="95"/>
      <c r="F4" s="95"/>
      <c r="G4" s="19"/>
      <c r="H4" s="57"/>
      <c r="I4" s="96"/>
    </row>
    <row r="5" spans="2:10">
      <c r="B5" s="97"/>
      <c r="C5" s="98"/>
      <c r="D5" s="99"/>
      <c r="H5" s="100"/>
      <c r="I5" s="101"/>
      <c r="J5" s="102"/>
    </row>
    <row r="6" spans="2:10">
      <c r="B6" s="103" t="s">
        <v>47</v>
      </c>
      <c r="D6" s="104" t="str">
        <f>VLOOKUP(B6,$B$22:$H$9884,2,FALSE)</f>
        <v>PREDDELA</v>
      </c>
      <c r="E6" s="105"/>
      <c r="F6" s="88"/>
      <c r="H6" s="106">
        <f>VLOOKUP($D6&amp;" SKUPAJ:",$G$22:H$9884,2,FALSE)</f>
        <v>0</v>
      </c>
      <c r="I6" s="107"/>
      <c r="J6" s="108"/>
    </row>
    <row r="7" spans="2:10">
      <c r="B7" s="103"/>
      <c r="D7" s="104"/>
      <c r="E7" s="105"/>
      <c r="F7" s="88"/>
      <c r="H7" s="106"/>
      <c r="I7" s="109"/>
      <c r="J7" s="110"/>
    </row>
    <row r="8" spans="2:10">
      <c r="B8" s="103" t="s">
        <v>48</v>
      </c>
      <c r="D8" s="104" t="str">
        <f>VLOOKUP(B8,$B$22:$H$9884,2,FALSE)</f>
        <v>ZEMELJSKA DELA IN TEMELJENJE</v>
      </c>
      <c r="E8" s="105"/>
      <c r="F8" s="88"/>
      <c r="H8" s="106">
        <f>VLOOKUP($D8&amp;" SKUPAJ:",$G$22:H$9884,2,FALSE)</f>
        <v>0</v>
      </c>
      <c r="I8" s="111"/>
      <c r="J8" s="112"/>
    </row>
    <row r="9" spans="2:10">
      <c r="B9" s="103"/>
      <c r="D9" s="104"/>
      <c r="E9" s="105"/>
      <c r="F9" s="88"/>
      <c r="H9" s="106"/>
      <c r="I9" s="96"/>
    </row>
    <row r="10" spans="2:10">
      <c r="B10" s="103" t="s">
        <v>45</v>
      </c>
      <c r="D10" s="104" t="str">
        <f>VLOOKUP(B10,$B$22:$H$9884,2,FALSE)</f>
        <v>VOZIŠČE KONSTRUKCIJE</v>
      </c>
      <c r="E10" s="105"/>
      <c r="F10" s="88"/>
      <c r="H10" s="106">
        <f>VLOOKUP($D10&amp;" SKUPAJ:",$G$22:H$9884,2,FALSE)</f>
        <v>0</v>
      </c>
    </row>
    <row r="11" spans="2:10">
      <c r="B11" s="103"/>
      <c r="D11" s="104"/>
      <c r="E11" s="105"/>
      <c r="F11" s="88"/>
      <c r="H11" s="106"/>
    </row>
    <row r="12" spans="2:10">
      <c r="B12" s="103" t="s">
        <v>49</v>
      </c>
      <c r="D12" s="104" t="str">
        <f>VLOOKUP(B12,$B$22:$H$9884,2,FALSE)</f>
        <v>ODVODNJAVANJE</v>
      </c>
      <c r="E12" s="105"/>
      <c r="F12" s="88"/>
      <c r="H12" s="106">
        <f>VLOOKUP($D12&amp;" SKUPAJ:",$G$22:H$9884,2,FALSE)</f>
        <v>0</v>
      </c>
    </row>
    <row r="13" spans="2:10">
      <c r="B13" s="103"/>
      <c r="D13" s="104"/>
      <c r="E13" s="105"/>
      <c r="F13" s="88"/>
      <c r="H13" s="106"/>
    </row>
    <row r="14" spans="2:10">
      <c r="B14" s="103" t="s">
        <v>53</v>
      </c>
      <c r="D14" s="104" t="str">
        <f>VLOOKUP(B14,$B$22:$H$9884,2,FALSE)</f>
        <v>GRADBENA IN OBRTNIŠKA DELA</v>
      </c>
      <c r="E14" s="105"/>
      <c r="F14" s="88"/>
      <c r="H14" s="106">
        <f>VLOOKUP($D14&amp;" SKUPAJ:",$G$22:H$9884,2,FALSE)</f>
        <v>0</v>
      </c>
      <c r="I14" s="111"/>
      <c r="J14" s="112"/>
    </row>
    <row r="15" spans="2:10">
      <c r="B15" s="103"/>
      <c r="D15" s="104"/>
      <c r="E15" s="105"/>
      <c r="F15" s="88"/>
      <c r="H15" s="106"/>
      <c r="I15" s="96"/>
    </row>
    <row r="16" spans="2:10">
      <c r="B16" s="103" t="s">
        <v>68</v>
      </c>
      <c r="D16" s="104" t="str">
        <f>VLOOKUP(B16,$B$22:$H$9884,2,FALSE)</f>
        <v>OPREMA CEST</v>
      </c>
      <c r="E16" s="105"/>
      <c r="F16" s="88"/>
      <c r="H16" s="106">
        <f>VLOOKUP($D16&amp;" SKUPAJ:",$G$22:H$9884,2,FALSE)</f>
        <v>0</v>
      </c>
    </row>
    <row r="17" spans="2:11">
      <c r="B17" s="103"/>
      <c r="D17" s="104"/>
      <c r="E17" s="105"/>
      <c r="F17" s="88"/>
      <c r="H17" s="106"/>
    </row>
    <row r="18" spans="2:11">
      <c r="B18" s="103" t="s">
        <v>69</v>
      </c>
      <c r="D18" s="104" t="str">
        <f>VLOOKUP(B18,$B$22:$H$9884,2,FALSE)</f>
        <v>TUJE STORITVE</v>
      </c>
      <c r="E18" s="105"/>
      <c r="F18" s="88"/>
      <c r="H18" s="106">
        <f>VLOOKUP($D18&amp;" SKUPAJ:",$G$22:H$9884,2,FALSE)</f>
        <v>0</v>
      </c>
      <c r="I18" s="111"/>
      <c r="J18" s="112"/>
    </row>
    <row r="19" spans="2:11" s="89" customFormat="1" ht="16.5" thickBot="1">
      <c r="B19" s="113"/>
      <c r="C19" s="114"/>
      <c r="D19" s="115"/>
      <c r="E19" s="116"/>
      <c r="F19" s="117"/>
      <c r="G19" s="20"/>
      <c r="H19" s="118"/>
    </row>
    <row r="20" spans="2:11" s="89" customFormat="1" ht="16.5" thickTop="1">
      <c r="B20" s="119"/>
      <c r="C20" s="120"/>
      <c r="D20" s="121"/>
      <c r="E20" s="122"/>
      <c r="F20" s="123"/>
      <c r="G20" s="21" t="str">
        <f ca="1">"SKUPAJ "&amp;C1&amp;" (BREZ DDV):"</f>
        <v>SKUPAJ AP-2 (BREZ DDV):</v>
      </c>
      <c r="H20" s="124">
        <f>ROUND(SUM(H6:H18),2)</f>
        <v>0</v>
      </c>
    </row>
    <row r="22" spans="2:11" s="89" customFormat="1" ht="16.5" thickBot="1">
      <c r="B22" s="125" t="s">
        <v>0</v>
      </c>
      <c r="C22" s="126" t="s">
        <v>1</v>
      </c>
      <c r="D22" s="127" t="s">
        <v>2</v>
      </c>
      <c r="E22" s="128" t="s">
        <v>3</v>
      </c>
      <c r="F22" s="128" t="s">
        <v>4</v>
      </c>
      <c r="G22" s="22" t="s">
        <v>5</v>
      </c>
      <c r="H22" s="128" t="s">
        <v>6</v>
      </c>
    </row>
    <row r="24" spans="2:11">
      <c r="B24" s="129"/>
      <c r="C24" s="129"/>
      <c r="D24" s="129"/>
      <c r="E24" s="129"/>
      <c r="F24" s="129"/>
      <c r="G24" s="78"/>
      <c r="H24" s="129"/>
    </row>
    <row r="26" spans="2:11" s="89" customFormat="1">
      <c r="B26" s="130" t="s">
        <v>47</v>
      </c>
      <c r="C26" s="182" t="s">
        <v>97</v>
      </c>
      <c r="D26" s="182"/>
      <c r="E26" s="131"/>
      <c r="F26" s="132"/>
      <c r="G26" s="23"/>
      <c r="H26" s="133"/>
    </row>
    <row r="27" spans="2:11" s="89" customFormat="1">
      <c r="B27" s="134" t="s">
        <v>65</v>
      </c>
      <c r="C27" s="183" t="s">
        <v>123</v>
      </c>
      <c r="D27" s="183"/>
      <c r="E27" s="183"/>
      <c r="F27" s="183"/>
      <c r="G27" s="24"/>
      <c r="H27" s="135"/>
    </row>
    <row r="28" spans="2:11" s="89" customFormat="1" ht="31.5">
      <c r="B28" s="136">
        <f>+COUNT($B$27:B27)+1</f>
        <v>1</v>
      </c>
      <c r="C28" s="58" t="s">
        <v>134</v>
      </c>
      <c r="D28" s="59" t="s">
        <v>993</v>
      </c>
      <c r="E28" s="57" t="s">
        <v>135</v>
      </c>
      <c r="F28" s="57">
        <v>0.12</v>
      </c>
      <c r="G28" s="26"/>
      <c r="H28" s="135">
        <f>+$F28*G28</f>
        <v>0</v>
      </c>
      <c r="K28" s="87"/>
    </row>
    <row r="29" spans="2:11" s="89" customFormat="1" ht="31.5">
      <c r="B29" s="136">
        <f>+COUNT($B$27:B28)+1</f>
        <v>2</v>
      </c>
      <c r="C29" s="58" t="s">
        <v>136</v>
      </c>
      <c r="D29" s="59" t="s">
        <v>681</v>
      </c>
      <c r="E29" s="57" t="s">
        <v>66</v>
      </c>
      <c r="F29" s="57">
        <v>0.12</v>
      </c>
      <c r="G29" s="26"/>
      <c r="H29" s="135">
        <f t="shared" ref="H29:H31" si="0">+$F29*G29</f>
        <v>0</v>
      </c>
      <c r="K29" s="87"/>
    </row>
    <row r="30" spans="2:11" s="89" customFormat="1" ht="31.5">
      <c r="B30" s="136">
        <f>+COUNT($B$27:B29)+1</f>
        <v>3</v>
      </c>
      <c r="C30" s="137" t="s">
        <v>316</v>
      </c>
      <c r="D30" s="138" t="s">
        <v>101</v>
      </c>
      <c r="E30" s="139" t="s">
        <v>23</v>
      </c>
      <c r="F30" s="139">
        <v>4</v>
      </c>
      <c r="G30" s="65"/>
      <c r="H30" s="135">
        <f t="shared" si="0"/>
        <v>0</v>
      </c>
      <c r="K30" s="87"/>
    </row>
    <row r="31" spans="2:11" s="89" customFormat="1">
      <c r="B31" s="136">
        <f>+COUNT($B$27:B30)+1</f>
        <v>4</v>
      </c>
      <c r="C31" s="58" t="s">
        <v>138</v>
      </c>
      <c r="D31" s="59" t="s">
        <v>317</v>
      </c>
      <c r="E31" s="57" t="s">
        <v>23</v>
      </c>
      <c r="F31" s="57">
        <v>40</v>
      </c>
      <c r="G31" s="26"/>
      <c r="H31" s="135">
        <f t="shared" si="0"/>
        <v>0</v>
      </c>
      <c r="K31" s="87"/>
    </row>
    <row r="32" spans="2:11" s="89" customFormat="1" ht="15.75" customHeight="1">
      <c r="B32" s="134" t="s">
        <v>67</v>
      </c>
      <c r="C32" s="158" t="s">
        <v>129</v>
      </c>
      <c r="D32" s="158"/>
      <c r="E32" s="158"/>
      <c r="F32" s="158"/>
      <c r="G32" s="24"/>
      <c r="H32" s="135"/>
    </row>
    <row r="33" spans="2:11" s="89" customFormat="1" ht="34.5" customHeight="1">
      <c r="B33" s="134"/>
      <c r="C33" s="184" t="s">
        <v>682</v>
      </c>
      <c r="D33" s="184"/>
      <c r="E33" s="184"/>
      <c r="F33" s="184"/>
      <c r="G33" s="24"/>
      <c r="H33" s="135"/>
    </row>
    <row r="34" spans="2:11" s="89" customFormat="1">
      <c r="B34" s="136">
        <f>+COUNT($B$27:B33)+1</f>
        <v>5</v>
      </c>
      <c r="C34" s="58" t="s">
        <v>144</v>
      </c>
      <c r="D34" s="59" t="s">
        <v>318</v>
      </c>
      <c r="E34" s="57" t="s">
        <v>24</v>
      </c>
      <c r="F34" s="57">
        <v>185</v>
      </c>
      <c r="G34" s="26"/>
      <c r="H34" s="135">
        <f t="shared" ref="H34" si="1">+$F34*G34</f>
        <v>0</v>
      </c>
      <c r="K34" s="87"/>
    </row>
    <row r="35" spans="2:11" s="89" customFormat="1">
      <c r="B35" s="136">
        <f>+COUNT($B$27:B34)+1</f>
        <v>6</v>
      </c>
      <c r="C35" s="58" t="s">
        <v>337</v>
      </c>
      <c r="D35" s="59" t="s">
        <v>338</v>
      </c>
      <c r="E35" s="57" t="s">
        <v>24</v>
      </c>
      <c r="F35" s="57">
        <v>9</v>
      </c>
      <c r="G35" s="26"/>
      <c r="H35" s="135">
        <f t="shared" ref="H35:H39" si="2">+$F35*G35</f>
        <v>0</v>
      </c>
      <c r="K35" s="87"/>
    </row>
    <row r="36" spans="2:11" s="89" customFormat="1" ht="31.5">
      <c r="B36" s="136">
        <f>+COUNT($B$27:B35)+1</f>
        <v>7</v>
      </c>
      <c r="C36" s="140" t="s">
        <v>142</v>
      </c>
      <c r="D36" s="59" t="s">
        <v>685</v>
      </c>
      <c r="E36" s="57" t="s">
        <v>23</v>
      </c>
      <c r="F36" s="57">
        <v>2</v>
      </c>
      <c r="G36" s="26"/>
      <c r="H36" s="135">
        <f t="shared" si="2"/>
        <v>0</v>
      </c>
      <c r="K36" s="87"/>
    </row>
    <row r="37" spans="2:11" s="89" customFormat="1" ht="31.5">
      <c r="B37" s="136">
        <f>+COUNT($B$27:B36)+1</f>
        <v>8</v>
      </c>
      <c r="C37" s="58" t="s">
        <v>152</v>
      </c>
      <c r="D37" s="59" t="s">
        <v>994</v>
      </c>
      <c r="E37" s="57" t="s">
        <v>54</v>
      </c>
      <c r="F37" s="57">
        <v>112</v>
      </c>
      <c r="G37" s="26"/>
      <c r="H37" s="135">
        <f t="shared" si="2"/>
        <v>0</v>
      </c>
    </row>
    <row r="38" spans="2:11" s="89" customFormat="1" ht="63">
      <c r="B38" s="136">
        <f>+COUNT($B$27:B37)+1</f>
        <v>9</v>
      </c>
      <c r="C38" s="58" t="s">
        <v>153</v>
      </c>
      <c r="D38" s="59" t="s">
        <v>1010</v>
      </c>
      <c r="E38" s="57" t="s">
        <v>23</v>
      </c>
      <c r="F38" s="57">
        <v>1</v>
      </c>
      <c r="G38" s="26"/>
      <c r="H38" s="135">
        <f t="shared" si="2"/>
        <v>0</v>
      </c>
    </row>
    <row r="39" spans="2:11" s="89" customFormat="1" ht="47.25">
      <c r="B39" s="136">
        <f>+COUNT($B$27:B38)+1</f>
        <v>10</v>
      </c>
      <c r="C39" s="140" t="s">
        <v>154</v>
      </c>
      <c r="D39" s="59" t="s">
        <v>1011</v>
      </c>
      <c r="E39" s="57" t="s">
        <v>23</v>
      </c>
      <c r="F39" s="57">
        <v>1</v>
      </c>
      <c r="G39" s="26"/>
      <c r="H39" s="135">
        <f t="shared" si="2"/>
        <v>0</v>
      </c>
    </row>
    <row r="40" spans="2:11" s="89" customFormat="1" ht="15.75" customHeight="1">
      <c r="B40" s="141"/>
      <c r="C40" s="142"/>
      <c r="D40" s="143"/>
      <c r="E40" s="144"/>
      <c r="F40" s="145"/>
      <c r="G40" s="64"/>
      <c r="H40" s="146"/>
    </row>
    <row r="41" spans="2:11" s="89" customFormat="1" ht="16.5" thickBot="1">
      <c r="B41" s="147"/>
      <c r="C41" s="148"/>
      <c r="D41" s="148"/>
      <c r="E41" s="149"/>
      <c r="F41" s="149"/>
      <c r="G41" s="25" t="str">
        <f>C26&amp;" SKUPAJ:"</f>
        <v>PREDDELA SKUPAJ:</v>
      </c>
      <c r="H41" s="150">
        <f>SUM(H$28:H$39)</f>
        <v>0</v>
      </c>
    </row>
    <row r="42" spans="2:11" s="89" customFormat="1">
      <c r="B42" s="141"/>
      <c r="C42" s="142"/>
      <c r="D42" s="143"/>
      <c r="E42" s="144"/>
      <c r="F42" s="145"/>
      <c r="G42" s="64"/>
      <c r="H42" s="146"/>
    </row>
    <row r="43" spans="2:11" s="89" customFormat="1">
      <c r="B43" s="130" t="s">
        <v>48</v>
      </c>
      <c r="C43" s="182" t="s">
        <v>168</v>
      </c>
      <c r="D43" s="182"/>
      <c r="E43" s="131"/>
      <c r="F43" s="132"/>
      <c r="G43" s="23"/>
      <c r="H43" s="133"/>
    </row>
    <row r="44" spans="2:11" s="89" customFormat="1">
      <c r="B44" s="134" t="s">
        <v>74</v>
      </c>
      <c r="C44" s="183" t="s">
        <v>121</v>
      </c>
      <c r="D44" s="183"/>
      <c r="E44" s="183"/>
      <c r="F44" s="183"/>
      <c r="G44" s="24"/>
      <c r="H44" s="135"/>
    </row>
    <row r="45" spans="2:11" s="89" customFormat="1" ht="31.5">
      <c r="B45" s="136">
        <f>+COUNT($B$44:B44)+1</f>
        <v>1</v>
      </c>
      <c r="C45" s="58" t="s">
        <v>170</v>
      </c>
      <c r="D45" s="59" t="s">
        <v>711</v>
      </c>
      <c r="E45" s="57" t="s">
        <v>25</v>
      </c>
      <c r="F45" s="57">
        <v>135</v>
      </c>
      <c r="G45" s="26"/>
      <c r="H45" s="135">
        <f t="shared" ref="H45:H51" si="3">+$F45*G45</f>
        <v>0</v>
      </c>
    </row>
    <row r="46" spans="2:11" s="89" customFormat="1" ht="31.5">
      <c r="B46" s="136">
        <f>+COUNT($B$44:B45)+1</f>
        <v>2</v>
      </c>
      <c r="C46" s="58" t="s">
        <v>172</v>
      </c>
      <c r="D46" s="59" t="s">
        <v>713</v>
      </c>
      <c r="E46" s="57" t="s">
        <v>25</v>
      </c>
      <c r="F46" s="57">
        <v>60</v>
      </c>
      <c r="G46" s="26"/>
      <c r="H46" s="135">
        <f t="shared" si="3"/>
        <v>0</v>
      </c>
    </row>
    <row r="47" spans="2:11" s="89" customFormat="1" ht="31.5">
      <c r="B47" s="136">
        <f>+COUNT($B$44:B46)+1</f>
        <v>3</v>
      </c>
      <c r="C47" s="58" t="s">
        <v>171</v>
      </c>
      <c r="D47" s="59" t="s">
        <v>712</v>
      </c>
      <c r="E47" s="57" t="s">
        <v>25</v>
      </c>
      <c r="F47" s="57">
        <v>8</v>
      </c>
      <c r="G47" s="26"/>
      <c r="H47" s="135">
        <f t="shared" si="3"/>
        <v>0</v>
      </c>
    </row>
    <row r="48" spans="2:11" s="89" customFormat="1" ht="78.75">
      <c r="B48" s="136">
        <f>+COUNT($B$44:B47)+1</f>
        <v>4</v>
      </c>
      <c r="C48" s="58" t="s">
        <v>175</v>
      </c>
      <c r="D48" s="59" t="s">
        <v>995</v>
      </c>
      <c r="E48" s="57" t="s">
        <v>25</v>
      </c>
      <c r="F48" s="57">
        <v>20</v>
      </c>
      <c r="G48" s="26"/>
      <c r="H48" s="135">
        <f t="shared" si="3"/>
        <v>0</v>
      </c>
    </row>
    <row r="49" spans="2:10" s="89" customFormat="1" ht="78.75">
      <c r="B49" s="136">
        <f>+COUNT($B$44:B48)+1</f>
        <v>5</v>
      </c>
      <c r="C49" s="58" t="s">
        <v>176</v>
      </c>
      <c r="D49" s="59" t="s">
        <v>996</v>
      </c>
      <c r="E49" s="57" t="s">
        <v>25</v>
      </c>
      <c r="F49" s="57">
        <v>12</v>
      </c>
      <c r="G49" s="26"/>
      <c r="H49" s="135">
        <f t="shared" si="3"/>
        <v>0</v>
      </c>
    </row>
    <row r="50" spans="2:10" s="89" customFormat="1">
      <c r="B50" s="134" t="s">
        <v>75</v>
      </c>
      <c r="C50" s="183" t="s">
        <v>130</v>
      </c>
      <c r="D50" s="183"/>
      <c r="E50" s="183"/>
      <c r="F50" s="183"/>
      <c r="G50" s="24"/>
      <c r="H50" s="135"/>
    </row>
    <row r="51" spans="2:10" s="89" customFormat="1" ht="31.5">
      <c r="B51" s="136">
        <f>+COUNT($B$44:B50)+1</f>
        <v>6</v>
      </c>
      <c r="C51" s="58" t="s">
        <v>181</v>
      </c>
      <c r="D51" s="59" t="s">
        <v>720</v>
      </c>
      <c r="E51" s="57" t="s">
        <v>24</v>
      </c>
      <c r="F51" s="57">
        <v>156</v>
      </c>
      <c r="G51" s="26"/>
      <c r="H51" s="135">
        <f t="shared" si="3"/>
        <v>0</v>
      </c>
    </row>
    <row r="52" spans="2:10" s="89" customFormat="1" ht="31.5">
      <c r="B52" s="136">
        <f>+COUNT($B$44:B51)+1</f>
        <v>7</v>
      </c>
      <c r="C52" s="58" t="s">
        <v>182</v>
      </c>
      <c r="D52" s="59" t="s">
        <v>721</v>
      </c>
      <c r="E52" s="57" t="s">
        <v>24</v>
      </c>
      <c r="F52" s="57">
        <v>55</v>
      </c>
      <c r="G52" s="26"/>
      <c r="H52" s="135">
        <f t="shared" ref="H52:H56" si="4">+$F52*G52</f>
        <v>0</v>
      </c>
    </row>
    <row r="53" spans="2:10" s="89" customFormat="1">
      <c r="B53" s="134" t="s">
        <v>103</v>
      </c>
      <c r="C53" s="183" t="s">
        <v>131</v>
      </c>
      <c r="D53" s="183"/>
      <c r="E53" s="183"/>
      <c r="F53" s="183"/>
      <c r="G53" s="24"/>
      <c r="H53" s="135"/>
    </row>
    <row r="54" spans="2:10" s="89" customFormat="1" ht="31.5">
      <c r="B54" s="136">
        <f>+COUNT($B$44:B53)+1</f>
        <v>8</v>
      </c>
      <c r="C54" s="58" t="s">
        <v>183</v>
      </c>
      <c r="D54" s="59" t="s">
        <v>722</v>
      </c>
      <c r="E54" s="57" t="s">
        <v>24</v>
      </c>
      <c r="F54" s="57">
        <v>210</v>
      </c>
      <c r="G54" s="26"/>
      <c r="H54" s="135">
        <f t="shared" si="4"/>
        <v>0</v>
      </c>
    </row>
    <row r="55" spans="2:10" s="89" customFormat="1">
      <c r="B55" s="134" t="s">
        <v>76</v>
      </c>
      <c r="C55" s="183" t="s">
        <v>184</v>
      </c>
      <c r="D55" s="183"/>
      <c r="E55" s="183"/>
      <c r="F55" s="183"/>
      <c r="G55" s="24"/>
      <c r="H55" s="135"/>
    </row>
    <row r="56" spans="2:10" s="89" customFormat="1" ht="31.5">
      <c r="B56" s="136">
        <f>+COUNT($B$44:B55)+1</f>
        <v>9</v>
      </c>
      <c r="C56" s="58" t="s">
        <v>185</v>
      </c>
      <c r="D56" s="59" t="s">
        <v>997</v>
      </c>
      <c r="E56" s="57" t="s">
        <v>25</v>
      </c>
      <c r="F56" s="57">
        <v>92</v>
      </c>
      <c r="G56" s="26"/>
      <c r="H56" s="135">
        <f t="shared" si="4"/>
        <v>0</v>
      </c>
    </row>
    <row r="57" spans="2:10" s="89" customFormat="1">
      <c r="B57" s="134" t="s">
        <v>78</v>
      </c>
      <c r="C57" s="183" t="s">
        <v>122</v>
      </c>
      <c r="D57" s="183"/>
      <c r="E57" s="183"/>
      <c r="F57" s="183"/>
      <c r="G57" s="24"/>
      <c r="H57" s="135"/>
    </row>
    <row r="58" spans="2:10" s="89" customFormat="1" ht="36" customHeight="1">
      <c r="B58" s="134"/>
      <c r="C58" s="184" t="s">
        <v>893</v>
      </c>
      <c r="D58" s="184"/>
      <c r="E58" s="184"/>
      <c r="F58" s="184"/>
      <c r="G58" s="24"/>
      <c r="H58" s="135"/>
    </row>
    <row r="59" spans="2:10" s="89" customFormat="1" ht="31.5">
      <c r="B59" s="136">
        <f>+COUNT($B$44:B58)+1</f>
        <v>10</v>
      </c>
      <c r="C59" s="58" t="s">
        <v>193</v>
      </c>
      <c r="D59" s="59" t="s">
        <v>1379</v>
      </c>
      <c r="E59" s="57" t="s">
        <v>25</v>
      </c>
      <c r="F59" s="57">
        <v>167</v>
      </c>
      <c r="G59" s="26"/>
      <c r="H59" s="135">
        <f t="shared" ref="H59:H60" si="5">+$F59*G59</f>
        <v>0</v>
      </c>
    </row>
    <row r="60" spans="2:10" s="89" customFormat="1" ht="31.5">
      <c r="B60" s="136">
        <f>+COUNT($B$44:B59)+1</f>
        <v>11</v>
      </c>
      <c r="C60" s="58" t="s">
        <v>194</v>
      </c>
      <c r="D60" s="59" t="s">
        <v>1377</v>
      </c>
      <c r="E60" s="57" t="s">
        <v>25</v>
      </c>
      <c r="F60" s="57">
        <v>68</v>
      </c>
      <c r="G60" s="26"/>
      <c r="H60" s="135">
        <f t="shared" si="5"/>
        <v>0</v>
      </c>
    </row>
    <row r="61" spans="2:10" s="89" customFormat="1" ht="15.75" customHeight="1">
      <c r="B61" s="141"/>
      <c r="C61" s="142"/>
      <c r="D61" s="143"/>
      <c r="E61" s="144"/>
      <c r="F61" s="145"/>
      <c r="G61" s="64"/>
      <c r="H61" s="146"/>
    </row>
    <row r="62" spans="2:10" s="89" customFormat="1" ht="16.5" thickBot="1">
      <c r="B62" s="147"/>
      <c r="C62" s="148"/>
      <c r="D62" s="148"/>
      <c r="E62" s="149"/>
      <c r="F62" s="149"/>
      <c r="G62" s="25" t="str">
        <f>C43&amp;" SKUPAJ:"</f>
        <v>ZEMELJSKA DELA IN TEMELJENJE SKUPAJ:</v>
      </c>
      <c r="H62" s="150">
        <f>SUM(H$45:H$60)</f>
        <v>0</v>
      </c>
    </row>
    <row r="63" spans="2:10" s="89" customFormat="1">
      <c r="B63" s="152"/>
      <c r="C63" s="142"/>
      <c r="D63" s="153"/>
      <c r="E63" s="154"/>
      <c r="F63" s="145"/>
      <c r="G63" s="64"/>
      <c r="H63" s="146"/>
      <c r="J63" s="90"/>
    </row>
    <row r="64" spans="2:10" s="89" customFormat="1">
      <c r="B64" s="130" t="s">
        <v>45</v>
      </c>
      <c r="C64" s="182" t="s">
        <v>79</v>
      </c>
      <c r="D64" s="182"/>
      <c r="E64" s="131"/>
      <c r="F64" s="132"/>
      <c r="G64" s="23"/>
      <c r="H64" s="133"/>
      <c r="J64" s="90"/>
    </row>
    <row r="65" spans="2:10" s="89" customFormat="1">
      <c r="B65" s="134"/>
      <c r="C65" s="184"/>
      <c r="D65" s="184"/>
      <c r="E65" s="184"/>
      <c r="F65" s="184"/>
      <c r="G65" s="24"/>
      <c r="H65" s="135"/>
    </row>
    <row r="66" spans="2:10" s="89" customFormat="1">
      <c r="B66" s="134" t="s">
        <v>80</v>
      </c>
      <c r="C66" s="183" t="s">
        <v>84</v>
      </c>
      <c r="D66" s="183"/>
      <c r="E66" s="183"/>
      <c r="F66" s="183"/>
      <c r="G66" s="24"/>
      <c r="H66" s="135"/>
    </row>
    <row r="67" spans="2:10" s="89" customFormat="1">
      <c r="B67" s="134" t="s">
        <v>81</v>
      </c>
      <c r="C67" s="183" t="s">
        <v>195</v>
      </c>
      <c r="D67" s="183"/>
      <c r="E67" s="183"/>
      <c r="F67" s="183"/>
      <c r="G67" s="24"/>
      <c r="H67" s="135"/>
    </row>
    <row r="68" spans="2:10" s="89" customFormat="1" ht="31.5">
      <c r="B68" s="136">
        <f>+COUNT($B$67:B67)+1</f>
        <v>1</v>
      </c>
      <c r="C68" s="58" t="s">
        <v>196</v>
      </c>
      <c r="D68" s="59" t="s">
        <v>197</v>
      </c>
      <c r="E68" s="57" t="s">
        <v>25</v>
      </c>
      <c r="F68" s="57">
        <v>56</v>
      </c>
      <c r="G68" s="26"/>
      <c r="H68" s="135">
        <f>+$F68*G68</f>
        <v>0</v>
      </c>
      <c r="J68" s="90"/>
    </row>
    <row r="69" spans="2:10" s="89" customFormat="1">
      <c r="B69" s="134" t="s">
        <v>105</v>
      </c>
      <c r="C69" s="183" t="s">
        <v>731</v>
      </c>
      <c r="D69" s="183"/>
      <c r="E69" s="183"/>
      <c r="F69" s="183"/>
      <c r="G69" s="24"/>
      <c r="H69" s="135"/>
    </row>
    <row r="70" spans="2:10" s="89" customFormat="1" ht="31.5">
      <c r="B70" s="136">
        <f>+COUNT($B$67:B69)+1</f>
        <v>2</v>
      </c>
      <c r="C70" s="137" t="s">
        <v>319</v>
      </c>
      <c r="D70" s="138" t="s">
        <v>732</v>
      </c>
      <c r="E70" s="139" t="s">
        <v>24</v>
      </c>
      <c r="F70" s="139">
        <v>210</v>
      </c>
      <c r="G70" s="26"/>
      <c r="H70" s="135">
        <f>+$F70*G70</f>
        <v>0</v>
      </c>
      <c r="J70" s="90"/>
    </row>
    <row r="71" spans="2:10" s="89" customFormat="1">
      <c r="B71" s="134" t="s">
        <v>83</v>
      </c>
      <c r="C71" s="183" t="s">
        <v>82</v>
      </c>
      <c r="D71" s="183"/>
      <c r="E71" s="183"/>
      <c r="F71" s="183"/>
      <c r="G71" s="24"/>
      <c r="H71" s="135"/>
      <c r="J71" s="90"/>
    </row>
    <row r="72" spans="2:10" s="89" customFormat="1" ht="15.75" customHeight="1">
      <c r="B72" s="134" t="s">
        <v>85</v>
      </c>
      <c r="C72" s="183" t="s">
        <v>200</v>
      </c>
      <c r="D72" s="183"/>
      <c r="E72" s="183"/>
      <c r="F72" s="183"/>
      <c r="G72" s="24"/>
      <c r="H72" s="135"/>
    </row>
    <row r="73" spans="2:10" s="89" customFormat="1" ht="31.5">
      <c r="B73" s="136">
        <f>+COUNT($B$67:B72)+1</f>
        <v>3</v>
      </c>
      <c r="C73" s="137" t="s">
        <v>320</v>
      </c>
      <c r="D73" s="138" t="s">
        <v>733</v>
      </c>
      <c r="E73" s="139" t="s">
        <v>24</v>
      </c>
      <c r="F73" s="139">
        <v>210</v>
      </c>
      <c r="G73" s="26"/>
      <c r="H73" s="135">
        <f t="shared" ref="H73:H76" si="6">+$F73*G73</f>
        <v>0</v>
      </c>
    </row>
    <row r="74" spans="2:10" s="89" customFormat="1">
      <c r="B74" s="134" t="s">
        <v>88</v>
      </c>
      <c r="C74" s="183" t="s">
        <v>87</v>
      </c>
      <c r="D74" s="183"/>
      <c r="E74" s="183"/>
      <c r="F74" s="183"/>
      <c r="G74" s="24"/>
      <c r="H74" s="135"/>
      <c r="J74" s="90"/>
    </row>
    <row r="75" spans="2:10" s="89" customFormat="1" ht="47.25">
      <c r="B75" s="136">
        <f>+COUNT($B$67:B74)+1</f>
        <v>4</v>
      </c>
      <c r="C75" s="137" t="s">
        <v>321</v>
      </c>
      <c r="D75" s="138" t="s">
        <v>966</v>
      </c>
      <c r="E75" s="139" t="s">
        <v>54</v>
      </c>
      <c r="F75" s="139">
        <v>105</v>
      </c>
      <c r="G75" s="26"/>
      <c r="H75" s="135">
        <f t="shared" si="6"/>
        <v>0</v>
      </c>
      <c r="J75" s="90"/>
    </row>
    <row r="76" spans="2:10" s="89" customFormat="1" ht="47.25">
      <c r="B76" s="136">
        <f>+COUNT($B$67:B75)+1</f>
        <v>5</v>
      </c>
      <c r="C76" s="137" t="s">
        <v>339</v>
      </c>
      <c r="D76" s="138" t="s">
        <v>967</v>
      </c>
      <c r="E76" s="139" t="s">
        <v>54</v>
      </c>
      <c r="F76" s="139">
        <v>7</v>
      </c>
      <c r="G76" s="26"/>
      <c r="H76" s="135">
        <f t="shared" si="6"/>
        <v>0</v>
      </c>
      <c r="J76" s="90"/>
    </row>
    <row r="77" spans="2:10" s="89" customFormat="1" ht="15.75" customHeight="1">
      <c r="B77" s="141"/>
      <c r="C77" s="142"/>
      <c r="D77" s="143"/>
      <c r="E77" s="144"/>
      <c r="F77" s="145"/>
      <c r="G77" s="64"/>
      <c r="H77" s="146"/>
    </row>
    <row r="78" spans="2:10" s="89" customFormat="1" ht="16.5" thickBot="1">
      <c r="B78" s="147"/>
      <c r="C78" s="148"/>
      <c r="D78" s="148"/>
      <c r="E78" s="149"/>
      <c r="F78" s="149"/>
      <c r="G78" s="25" t="str">
        <f>C64&amp;" SKUPAJ:"</f>
        <v>VOZIŠČE KONSTRUKCIJE SKUPAJ:</v>
      </c>
      <c r="H78" s="150">
        <f>SUM(H$68:H$76)</f>
        <v>0</v>
      </c>
    </row>
    <row r="79" spans="2:10" s="89" customFormat="1">
      <c r="B79" s="152"/>
      <c r="C79" s="142"/>
      <c r="D79" s="153"/>
      <c r="E79" s="154"/>
      <c r="F79" s="145"/>
      <c r="G79" s="64"/>
      <c r="H79" s="146"/>
      <c r="J79" s="90"/>
    </row>
    <row r="80" spans="2:10" s="89" customFormat="1">
      <c r="B80" s="130" t="s">
        <v>49</v>
      </c>
      <c r="C80" s="182" t="s">
        <v>7</v>
      </c>
      <c r="D80" s="182"/>
      <c r="E80" s="131"/>
      <c r="F80" s="132"/>
      <c r="G80" s="23"/>
      <c r="H80" s="133"/>
      <c r="J80" s="90"/>
    </row>
    <row r="81" spans="2:10" s="89" customFormat="1">
      <c r="B81" s="134"/>
      <c r="C81" s="183"/>
      <c r="D81" s="183"/>
      <c r="E81" s="183"/>
      <c r="F81" s="183"/>
      <c r="G81" s="24"/>
      <c r="H81" s="135"/>
    </row>
    <row r="82" spans="2:10" s="89" customFormat="1" ht="47.25">
      <c r="B82" s="136">
        <f>+COUNT($B81:B$81)+1</f>
        <v>1</v>
      </c>
      <c r="C82" s="58" t="s">
        <v>209</v>
      </c>
      <c r="D82" s="59" t="s">
        <v>1012</v>
      </c>
      <c r="E82" s="57" t="s">
        <v>54</v>
      </c>
      <c r="F82" s="57">
        <v>104</v>
      </c>
      <c r="G82" s="26"/>
      <c r="H82" s="135">
        <f>+$F82*G82</f>
        <v>0</v>
      </c>
      <c r="J82" s="90"/>
    </row>
    <row r="83" spans="2:10" s="89" customFormat="1">
      <c r="B83" s="134" t="s">
        <v>219</v>
      </c>
      <c r="C83" s="183" t="s">
        <v>124</v>
      </c>
      <c r="D83" s="183"/>
      <c r="E83" s="183"/>
      <c r="F83" s="183"/>
      <c r="G83" s="24"/>
      <c r="H83" s="135"/>
    </row>
    <row r="84" spans="2:10" s="89" customFormat="1" ht="47.25">
      <c r="B84" s="136">
        <f>+COUNT($B$81:B83)+1</f>
        <v>2</v>
      </c>
      <c r="C84" s="58" t="s">
        <v>212</v>
      </c>
      <c r="D84" s="59" t="s">
        <v>998</v>
      </c>
      <c r="E84" s="57" t="s">
        <v>54</v>
      </c>
      <c r="F84" s="57">
        <v>12</v>
      </c>
      <c r="G84" s="26"/>
      <c r="H84" s="135">
        <f>+$F84*G84</f>
        <v>0</v>
      </c>
    </row>
    <row r="85" spans="2:10" s="89" customFormat="1" ht="31.5">
      <c r="B85" s="136">
        <f>+COUNT($B$81:B84)+1</f>
        <v>3</v>
      </c>
      <c r="C85" s="58" t="s">
        <v>216</v>
      </c>
      <c r="D85" s="59" t="s">
        <v>761</v>
      </c>
      <c r="E85" s="57" t="s">
        <v>25</v>
      </c>
      <c r="F85" s="57">
        <v>1</v>
      </c>
      <c r="G85" s="26"/>
      <c r="H85" s="135">
        <f t="shared" ref="H85:H90" si="7">+$F85*G85</f>
        <v>0</v>
      </c>
      <c r="J85" s="90"/>
    </row>
    <row r="86" spans="2:10" s="89" customFormat="1">
      <c r="B86" s="136">
        <f>+COUNT($B$81:B85)+1</f>
        <v>4</v>
      </c>
      <c r="C86" s="58" t="s">
        <v>217</v>
      </c>
      <c r="D86" s="59" t="s">
        <v>218</v>
      </c>
      <c r="E86" s="57" t="s">
        <v>54</v>
      </c>
      <c r="F86" s="57">
        <v>12</v>
      </c>
      <c r="G86" s="26"/>
      <c r="H86" s="135">
        <f t="shared" si="7"/>
        <v>0</v>
      </c>
      <c r="J86" s="90"/>
    </row>
    <row r="87" spans="2:10" s="89" customFormat="1">
      <c r="B87" s="134" t="s">
        <v>125</v>
      </c>
      <c r="C87" s="183" t="s">
        <v>126</v>
      </c>
      <c r="D87" s="183"/>
      <c r="E87" s="183"/>
      <c r="F87" s="183"/>
      <c r="G87" s="24"/>
      <c r="H87" s="135"/>
      <c r="J87" s="90"/>
    </row>
    <row r="88" spans="2:10" s="89" customFormat="1" ht="31.5">
      <c r="B88" s="136">
        <f>+COUNT($B$81:B87)+1</f>
        <v>5</v>
      </c>
      <c r="C88" s="58" t="s">
        <v>235</v>
      </c>
      <c r="D88" s="59" t="s">
        <v>762</v>
      </c>
      <c r="E88" s="57" t="s">
        <v>23</v>
      </c>
      <c r="F88" s="57">
        <v>2</v>
      </c>
      <c r="G88" s="26"/>
      <c r="H88" s="135">
        <f t="shared" si="7"/>
        <v>0</v>
      </c>
      <c r="J88" s="90"/>
    </row>
    <row r="89" spans="2:10" s="89" customFormat="1" ht="47.25">
      <c r="B89" s="136">
        <f>+COUNT($B$81:B88)+1</f>
        <v>6</v>
      </c>
      <c r="C89" s="58" t="s">
        <v>322</v>
      </c>
      <c r="D89" s="59" t="s">
        <v>999</v>
      </c>
      <c r="E89" s="57" t="s">
        <v>23</v>
      </c>
      <c r="F89" s="57">
        <v>1</v>
      </c>
      <c r="G89" s="26"/>
      <c r="H89" s="135">
        <f t="shared" si="7"/>
        <v>0</v>
      </c>
      <c r="J89" s="90"/>
    </row>
    <row r="90" spans="2:10" s="89" customFormat="1" ht="31.5">
      <c r="B90" s="136">
        <f>+COUNT($B$81:B89)+1</f>
        <v>7</v>
      </c>
      <c r="C90" s="58" t="s">
        <v>243</v>
      </c>
      <c r="D90" s="59" t="s">
        <v>770</v>
      </c>
      <c r="E90" s="57" t="s">
        <v>23</v>
      </c>
      <c r="F90" s="57">
        <v>1</v>
      </c>
      <c r="G90" s="26"/>
      <c r="H90" s="135">
        <f t="shared" si="7"/>
        <v>0</v>
      </c>
      <c r="J90" s="90"/>
    </row>
    <row r="91" spans="2:10" s="89" customFormat="1" ht="15.75" customHeight="1">
      <c r="B91" s="141"/>
      <c r="C91" s="142"/>
      <c r="D91" s="143"/>
      <c r="E91" s="144"/>
      <c r="F91" s="145"/>
      <c r="G91" s="64"/>
      <c r="H91" s="146"/>
    </row>
    <row r="92" spans="2:10" s="89" customFormat="1" ht="16.5" thickBot="1">
      <c r="B92" s="147"/>
      <c r="C92" s="148"/>
      <c r="D92" s="148"/>
      <c r="E92" s="149"/>
      <c r="F92" s="149"/>
      <c r="G92" s="25" t="str">
        <f>C80&amp;" SKUPAJ:"</f>
        <v>ODVODNJAVANJE SKUPAJ:</v>
      </c>
      <c r="H92" s="150">
        <f>SUM(H$82:H$90)</f>
        <v>0</v>
      </c>
    </row>
    <row r="94" spans="2:10" s="89" customFormat="1">
      <c r="B94" s="130" t="s">
        <v>53</v>
      </c>
      <c r="C94" s="182" t="s">
        <v>106</v>
      </c>
      <c r="D94" s="182"/>
      <c r="E94" s="131"/>
      <c r="F94" s="132"/>
      <c r="G94" s="23"/>
      <c r="H94" s="133"/>
      <c r="J94" s="90"/>
    </row>
    <row r="95" spans="2:10" s="89" customFormat="1">
      <c r="B95" s="134" t="s">
        <v>258</v>
      </c>
      <c r="C95" s="183" t="s">
        <v>323</v>
      </c>
      <c r="D95" s="183"/>
      <c r="E95" s="183"/>
      <c r="F95" s="183"/>
      <c r="G95" s="24"/>
      <c r="H95" s="135"/>
    </row>
    <row r="96" spans="2:10" s="89" customFormat="1" ht="31.5">
      <c r="B96" s="136">
        <f>+COUNT($B$95:B95)+1</f>
        <v>1</v>
      </c>
      <c r="C96" s="58" t="s">
        <v>324</v>
      </c>
      <c r="D96" s="59" t="s">
        <v>325</v>
      </c>
      <c r="E96" s="57" t="s">
        <v>24</v>
      </c>
      <c r="F96" s="57">
        <v>23.2</v>
      </c>
      <c r="G96" s="26"/>
      <c r="H96" s="135">
        <f>+$F96*G96</f>
        <v>0</v>
      </c>
      <c r="J96" s="90"/>
    </row>
    <row r="97" spans="2:10" s="89" customFormat="1">
      <c r="B97" s="134" t="s">
        <v>263</v>
      </c>
      <c r="C97" s="183" t="s">
        <v>326</v>
      </c>
      <c r="D97" s="183"/>
      <c r="E97" s="183"/>
      <c r="F97" s="183"/>
      <c r="G97" s="24"/>
      <c r="H97" s="135"/>
    </row>
    <row r="98" spans="2:10" s="89" customFormat="1" ht="63">
      <c r="B98" s="136">
        <f>+COUNT($B$95:B97)+1</f>
        <v>2</v>
      </c>
      <c r="C98" s="137" t="s">
        <v>327</v>
      </c>
      <c r="D98" s="138" t="s">
        <v>1000</v>
      </c>
      <c r="E98" s="139" t="s">
        <v>56</v>
      </c>
      <c r="F98" s="139">
        <v>520</v>
      </c>
      <c r="G98" s="65"/>
      <c r="H98" s="135">
        <f t="shared" ref="H98" si="8">+$F98*G98</f>
        <v>0</v>
      </c>
      <c r="J98" s="90"/>
    </row>
    <row r="99" spans="2:10" s="89" customFormat="1">
      <c r="B99" s="134" t="s">
        <v>269</v>
      </c>
      <c r="C99" s="183" t="s">
        <v>328</v>
      </c>
      <c r="D99" s="183"/>
      <c r="E99" s="183"/>
      <c r="F99" s="183"/>
      <c r="G99" s="24"/>
      <c r="H99" s="135"/>
      <c r="J99" s="90"/>
    </row>
    <row r="100" spans="2:10" s="89" customFormat="1" ht="47.25">
      <c r="B100" s="136">
        <f>+COUNT($B$95:B99)+1</f>
        <v>3</v>
      </c>
      <c r="C100" s="137" t="s">
        <v>329</v>
      </c>
      <c r="D100" s="138" t="s">
        <v>1001</v>
      </c>
      <c r="E100" s="139" t="s">
        <v>25</v>
      </c>
      <c r="F100" s="139">
        <v>1</v>
      </c>
      <c r="G100" s="65"/>
      <c r="H100" s="135">
        <f t="shared" ref="H100:H101" si="9">+$F100*G100</f>
        <v>0</v>
      </c>
    </row>
    <row r="101" spans="2:10" s="89" customFormat="1" ht="63">
      <c r="B101" s="136">
        <f>+COUNT($B$95:B100)+1</f>
        <v>4</v>
      </c>
      <c r="C101" s="137" t="s">
        <v>330</v>
      </c>
      <c r="D101" s="138" t="s">
        <v>1002</v>
      </c>
      <c r="E101" s="139" t="s">
        <v>25</v>
      </c>
      <c r="F101" s="139">
        <v>3.86</v>
      </c>
      <c r="G101" s="65"/>
      <c r="H101" s="135">
        <f t="shared" si="9"/>
        <v>0</v>
      </c>
      <c r="J101" s="90"/>
    </row>
    <row r="102" spans="2:10" s="89" customFormat="1" ht="15.75" customHeight="1">
      <c r="B102" s="141"/>
      <c r="C102" s="142"/>
      <c r="D102" s="143"/>
      <c r="E102" s="144"/>
      <c r="F102" s="145"/>
      <c r="G102" s="64"/>
      <c r="H102" s="146"/>
    </row>
    <row r="103" spans="2:10" s="89" customFormat="1" ht="16.5" thickBot="1">
      <c r="B103" s="147"/>
      <c r="C103" s="148"/>
      <c r="D103" s="148"/>
      <c r="E103" s="149"/>
      <c r="F103" s="149"/>
      <c r="G103" s="25" t="str">
        <f>C94&amp;" SKUPAJ:"</f>
        <v>GRADBENA IN OBRTNIŠKA DELA SKUPAJ:</v>
      </c>
      <c r="H103" s="150">
        <f>SUM(H$96:H$101)</f>
        <v>0</v>
      </c>
    </row>
    <row r="105" spans="2:10" s="89" customFormat="1">
      <c r="B105" s="130" t="s">
        <v>68</v>
      </c>
      <c r="C105" s="182" t="s">
        <v>92</v>
      </c>
      <c r="D105" s="182"/>
      <c r="E105" s="131"/>
      <c r="F105" s="132"/>
      <c r="G105" s="23"/>
      <c r="H105" s="133"/>
      <c r="J105" s="90"/>
    </row>
    <row r="106" spans="2:10" s="89" customFormat="1">
      <c r="B106" s="134" t="s">
        <v>93</v>
      </c>
      <c r="C106" s="183" t="s">
        <v>107</v>
      </c>
      <c r="D106" s="183"/>
      <c r="E106" s="183"/>
      <c r="F106" s="183"/>
      <c r="G106" s="24"/>
      <c r="H106" s="135"/>
    </row>
    <row r="107" spans="2:10" s="89" customFormat="1" ht="31.5">
      <c r="B107" s="136">
        <f>+COUNT($B$106:B106)+1</f>
        <v>1</v>
      </c>
      <c r="C107" s="58" t="s">
        <v>293</v>
      </c>
      <c r="D107" s="59" t="s">
        <v>803</v>
      </c>
      <c r="E107" s="57" t="s">
        <v>23</v>
      </c>
      <c r="F107" s="57">
        <v>2</v>
      </c>
      <c r="G107" s="26"/>
      <c r="H107" s="135">
        <f t="shared" ref="H107:H116" si="10">+$F107*G107</f>
        <v>0</v>
      </c>
      <c r="J107" s="90"/>
    </row>
    <row r="108" spans="2:10" s="89" customFormat="1" ht="47.25">
      <c r="B108" s="136">
        <f>+COUNT($B$106:B107)+1</f>
        <v>2</v>
      </c>
      <c r="C108" s="58" t="s">
        <v>296</v>
      </c>
      <c r="D108" s="59" t="s">
        <v>1003</v>
      </c>
      <c r="E108" s="57" t="s">
        <v>23</v>
      </c>
      <c r="F108" s="57">
        <v>2</v>
      </c>
      <c r="G108" s="26"/>
      <c r="H108" s="135">
        <f t="shared" si="10"/>
        <v>0</v>
      </c>
      <c r="J108" s="90"/>
    </row>
    <row r="109" spans="2:10" s="89" customFormat="1" ht="63">
      <c r="B109" s="136">
        <f>+COUNT($B$106:B108)+1</f>
        <v>3</v>
      </c>
      <c r="C109" s="137" t="s">
        <v>110</v>
      </c>
      <c r="D109" s="138" t="s">
        <v>1004</v>
      </c>
      <c r="E109" s="139" t="s">
        <v>23</v>
      </c>
      <c r="F109" s="139">
        <v>2</v>
      </c>
      <c r="G109" s="26"/>
      <c r="H109" s="135">
        <f t="shared" si="10"/>
        <v>0</v>
      </c>
      <c r="J109" s="90"/>
    </row>
    <row r="110" spans="2:10" s="89" customFormat="1">
      <c r="B110" s="134" t="s">
        <v>94</v>
      </c>
      <c r="C110" s="183" t="s">
        <v>95</v>
      </c>
      <c r="D110" s="183"/>
      <c r="E110" s="183"/>
      <c r="F110" s="183"/>
      <c r="G110" s="24"/>
      <c r="H110" s="135"/>
      <c r="J110" s="90"/>
    </row>
    <row r="111" spans="2:10" s="89" customFormat="1" ht="94.5">
      <c r="B111" s="136">
        <f>+COUNT($B$106:B110)+1</f>
        <v>4</v>
      </c>
      <c r="C111" s="137" t="s">
        <v>114</v>
      </c>
      <c r="D111" s="138" t="s">
        <v>1005</v>
      </c>
      <c r="E111" s="139" t="s">
        <v>24</v>
      </c>
      <c r="F111" s="139">
        <v>14</v>
      </c>
      <c r="G111" s="26"/>
      <c r="H111" s="135">
        <f t="shared" si="10"/>
        <v>0</v>
      </c>
      <c r="J111" s="90"/>
    </row>
    <row r="112" spans="2:10" s="89" customFormat="1" ht="94.5">
      <c r="B112" s="136">
        <f>+COUNT($B$106:B111)+1</f>
        <v>5</v>
      </c>
      <c r="C112" s="137" t="s">
        <v>331</v>
      </c>
      <c r="D112" s="138" t="s">
        <v>1006</v>
      </c>
      <c r="E112" s="139" t="s">
        <v>24</v>
      </c>
      <c r="F112" s="139">
        <v>12</v>
      </c>
      <c r="G112" s="26"/>
      <c r="H112" s="135">
        <f t="shared" si="10"/>
        <v>0</v>
      </c>
      <c r="J112" s="90"/>
    </row>
    <row r="113" spans="2:10" s="89" customFormat="1">
      <c r="B113" s="134" t="s">
        <v>1007</v>
      </c>
      <c r="C113" s="183" t="s">
        <v>332</v>
      </c>
      <c r="D113" s="183"/>
      <c r="E113" s="183"/>
      <c r="F113" s="183"/>
      <c r="G113" s="24"/>
      <c r="H113" s="135"/>
      <c r="J113" s="90"/>
    </row>
    <row r="114" spans="2:10" s="89" customFormat="1">
      <c r="B114" s="136">
        <f>+COUNT($B$106:B113)+1</f>
        <v>6</v>
      </c>
      <c r="C114" s="137" t="s">
        <v>333</v>
      </c>
      <c r="D114" s="138" t="s">
        <v>334</v>
      </c>
      <c r="E114" s="139" t="s">
        <v>23</v>
      </c>
      <c r="F114" s="139">
        <v>2</v>
      </c>
      <c r="G114" s="26"/>
      <c r="H114" s="135">
        <f t="shared" si="10"/>
        <v>0</v>
      </c>
      <c r="J114" s="90"/>
    </row>
    <row r="115" spans="2:10" s="89" customFormat="1" ht="31.5">
      <c r="B115" s="136">
        <f>+COUNT($B$106:B114)+1</f>
        <v>7</v>
      </c>
      <c r="C115" s="137" t="s">
        <v>335</v>
      </c>
      <c r="D115" s="138" t="s">
        <v>1008</v>
      </c>
      <c r="E115" s="139" t="s">
        <v>23</v>
      </c>
      <c r="F115" s="139">
        <v>2</v>
      </c>
      <c r="G115" s="26"/>
      <c r="H115" s="135">
        <f t="shared" si="10"/>
        <v>0</v>
      </c>
      <c r="J115" s="90"/>
    </row>
    <row r="116" spans="2:10" s="89" customFormat="1" ht="47.25">
      <c r="B116" s="136">
        <f>+COUNT($B$106:B115)+1</f>
        <v>8</v>
      </c>
      <c r="C116" s="137" t="s">
        <v>336</v>
      </c>
      <c r="D116" s="138" t="s">
        <v>1009</v>
      </c>
      <c r="E116" s="139" t="s">
        <v>23</v>
      </c>
      <c r="F116" s="139">
        <v>2</v>
      </c>
      <c r="G116" s="26"/>
      <c r="H116" s="135">
        <f t="shared" si="10"/>
        <v>0</v>
      </c>
      <c r="J116" s="90"/>
    </row>
    <row r="117" spans="2:10" s="89" customFormat="1" ht="15.75" customHeight="1">
      <c r="B117" s="141"/>
      <c r="C117" s="142"/>
      <c r="D117" s="143"/>
      <c r="E117" s="144"/>
      <c r="F117" s="145"/>
      <c r="G117" s="64"/>
      <c r="H117" s="146"/>
    </row>
    <row r="118" spans="2:10" s="89" customFormat="1" ht="16.5" thickBot="1">
      <c r="B118" s="147"/>
      <c r="C118" s="148"/>
      <c r="D118" s="148"/>
      <c r="E118" s="149"/>
      <c r="F118" s="149"/>
      <c r="G118" s="25" t="str">
        <f>C105&amp;" SKUPAJ:"</f>
        <v>OPREMA CEST SKUPAJ:</v>
      </c>
      <c r="H118" s="150">
        <f>SUM(H$107:H$116)</f>
        <v>0</v>
      </c>
    </row>
    <row r="120" spans="2:10" s="89" customFormat="1">
      <c r="B120" s="130" t="s">
        <v>69</v>
      </c>
      <c r="C120" s="182" t="s">
        <v>8</v>
      </c>
      <c r="D120" s="182"/>
      <c r="E120" s="131"/>
      <c r="F120" s="132"/>
      <c r="G120" s="23"/>
      <c r="H120" s="133"/>
      <c r="J120" s="90"/>
    </row>
    <row r="121" spans="2:10" s="89" customFormat="1" ht="15.75" customHeight="1">
      <c r="B121" s="134" t="s">
        <v>96</v>
      </c>
      <c r="C121" s="183" t="s">
        <v>310</v>
      </c>
      <c r="D121" s="183"/>
      <c r="E121" s="183"/>
      <c r="F121" s="183"/>
      <c r="G121" s="24"/>
      <c r="H121" s="135"/>
    </row>
    <row r="122" spans="2:10" s="89" customFormat="1">
      <c r="B122" s="136">
        <f>+COUNT($B$121:B121)+1</f>
        <v>1</v>
      </c>
      <c r="C122" s="58" t="s">
        <v>62</v>
      </c>
      <c r="D122" s="59" t="s">
        <v>70</v>
      </c>
      <c r="E122" s="57" t="s">
        <v>71</v>
      </c>
      <c r="F122" s="57">
        <v>20</v>
      </c>
      <c r="G122" s="26"/>
      <c r="H122" s="135">
        <f t="shared" ref="H122:H124" si="11">+$F122*G122</f>
        <v>0</v>
      </c>
      <c r="J122" s="90"/>
    </row>
    <row r="123" spans="2:10" s="89" customFormat="1">
      <c r="B123" s="136">
        <f>+COUNT($B$121:B122)+1</f>
        <v>2</v>
      </c>
      <c r="C123" s="58" t="s">
        <v>116</v>
      </c>
      <c r="D123" s="59" t="s">
        <v>99</v>
      </c>
      <c r="E123" s="57" t="s">
        <v>71</v>
      </c>
      <c r="F123" s="57">
        <v>5</v>
      </c>
      <c r="G123" s="26"/>
      <c r="H123" s="135">
        <f t="shared" si="11"/>
        <v>0</v>
      </c>
      <c r="J123" s="90"/>
    </row>
    <row r="124" spans="2:10" s="89" customFormat="1" ht="31.5">
      <c r="B124" s="136">
        <f>+COUNT($B$121:B123)+1</f>
        <v>3</v>
      </c>
      <c r="C124" s="58" t="s">
        <v>117</v>
      </c>
      <c r="D124" s="59" t="s">
        <v>72</v>
      </c>
      <c r="E124" s="57" t="s">
        <v>23</v>
      </c>
      <c r="F124" s="57">
        <v>1</v>
      </c>
      <c r="G124" s="26"/>
      <c r="H124" s="135">
        <f t="shared" si="11"/>
        <v>0</v>
      </c>
      <c r="J124" s="90"/>
    </row>
    <row r="125" spans="2:10" s="89" customFormat="1" ht="15.75" customHeight="1">
      <c r="B125" s="141"/>
      <c r="C125" s="142"/>
      <c r="D125" s="143"/>
      <c r="E125" s="144"/>
      <c r="F125" s="145"/>
      <c r="G125" s="64"/>
      <c r="H125" s="146"/>
    </row>
    <row r="126" spans="2:10" s="89" customFormat="1" ht="16.5" thickBot="1">
      <c r="B126" s="147"/>
      <c r="C126" s="148"/>
      <c r="D126" s="148"/>
      <c r="E126" s="149"/>
      <c r="F126" s="149"/>
      <c r="G126" s="25" t="str">
        <f>C120&amp;" SKUPAJ:"</f>
        <v>TUJE STORITVE SKUPAJ:</v>
      </c>
      <c r="H126" s="150">
        <f>SUM(H$122:H$124)</f>
        <v>0</v>
      </c>
    </row>
  </sheetData>
  <sheetProtection algorithmName="SHA-512" hashValue="w6MVsfc4jpH3aSbJavEBS91nPQZQW++GK4iswwl1Fk7xv/CjsbgFEWGdpqy2aKeK+GACJUGZDLsbDim3s83mcA==" saltValue="Z+WCQqs/vd8CP+vHlrI8Bg==" spinCount="100000" sheet="1" objects="1" scenarios="1"/>
  <mergeCells count="32">
    <mergeCell ref="C121:F121"/>
    <mergeCell ref="C50:F50"/>
    <mergeCell ref="C53:F53"/>
    <mergeCell ref="C55:F55"/>
    <mergeCell ref="C58:F58"/>
    <mergeCell ref="C71:F71"/>
    <mergeCell ref="C74:F74"/>
    <mergeCell ref="C83:F83"/>
    <mergeCell ref="C87:F87"/>
    <mergeCell ref="C105:D105"/>
    <mergeCell ref="C106:F106"/>
    <mergeCell ref="C120:D120"/>
    <mergeCell ref="C110:F110"/>
    <mergeCell ref="C113:F113"/>
    <mergeCell ref="C94:D94"/>
    <mergeCell ref="C95:F95"/>
    <mergeCell ref="C97:F97"/>
    <mergeCell ref="C99:F99"/>
    <mergeCell ref="C72:F72"/>
    <mergeCell ref="C80:D80"/>
    <mergeCell ref="C81:F81"/>
    <mergeCell ref="C64:D64"/>
    <mergeCell ref="C65:F65"/>
    <mergeCell ref="C66:F66"/>
    <mergeCell ref="C67:F67"/>
    <mergeCell ref="C69:F69"/>
    <mergeCell ref="C44:F44"/>
    <mergeCell ref="C57:F57"/>
    <mergeCell ref="C26:D26"/>
    <mergeCell ref="C27:F27"/>
    <mergeCell ref="C33:F33"/>
    <mergeCell ref="C43:D43"/>
  </mergeCells>
  <pageMargins left="0.70866141732283472" right="0.70866141732283472" top="0.74803149606299213" bottom="0.74803149606299213" header="0.31496062992125984" footer="0.31496062992125984"/>
  <pageSetup paperSize="9" scale="65" orientation="portrait" r:id="rId1"/>
  <headerFooter>
    <oddHeader>&amp;C&amp;"-,Ležeče"Rekonstrukcija ceste R1-212/1119 Bloška Polica - Sodražica
od km 13,540 do km 15,352 skozi Žimarice&amp;R&amp;"-,Ležeče"RAZPIS 2020</oddHeader>
    <oddFooter>Stran &amp;P od &amp;N</oddFooter>
  </headerFooter>
  <rowBreaks count="2" manualBreakCount="2">
    <brk id="49" min="1" max="7" man="1"/>
    <brk id="92" min="1" max="7" man="1"/>
  </rowBreaks>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26</vt:i4>
      </vt:variant>
      <vt:variant>
        <vt:lpstr>Imenovani obsegi</vt:lpstr>
      </vt:variant>
      <vt:variant>
        <vt:i4>48</vt:i4>
      </vt:variant>
    </vt:vector>
  </HeadingPairs>
  <TitlesOfParts>
    <vt:vector size="74" baseType="lpstr">
      <vt:lpstr>REK</vt:lpstr>
      <vt:lpstr>Opomba</vt:lpstr>
      <vt:lpstr>REK ETAPA-1</vt:lpstr>
      <vt:lpstr>CESTA-1</vt:lpstr>
      <vt:lpstr>MOST ČEZ PERILŠČICO</vt:lpstr>
      <vt:lpstr>SKATLASTI PREPUST</vt:lpstr>
      <vt:lpstr>HODNIK ZA PEŠCE</vt:lpstr>
      <vt:lpstr>AP-1</vt:lpstr>
      <vt:lpstr>AP-2</vt:lpstr>
      <vt:lpstr>STRUGA PERILŠČICA</vt:lpstr>
      <vt:lpstr>STRUGA</vt:lpstr>
      <vt:lpstr>RAZSVETLJAVA</vt:lpstr>
      <vt:lpstr>ELEKTRO KANALIZACIJA</vt:lpstr>
      <vt:lpstr>VODOVOD</vt:lpstr>
      <vt:lpstr>REK ETAPA-2</vt:lpstr>
      <vt:lpstr>CESTA-2</vt:lpstr>
      <vt:lpstr>MOST ČEZ BISTRICO</vt:lpstr>
      <vt:lpstr>HODNIK ZA PEŠCE-2</vt:lpstr>
      <vt:lpstr>KOLESARSKA</vt:lpstr>
      <vt:lpstr>AP</vt:lpstr>
      <vt:lpstr>STRUGA-POTOKA</vt:lpstr>
      <vt:lpstr>DEVIACIJA MOSTU</vt:lpstr>
      <vt:lpstr>RAZSVETLJAVA - 2</vt:lpstr>
      <vt:lpstr>ELEKTRO KANALIZACIJA - 2</vt:lpstr>
      <vt:lpstr>PRESTAVITEV DROGA</vt:lpstr>
      <vt:lpstr>VODOVOD - 2</vt:lpstr>
      <vt:lpstr>AP!Področje_tiskanja</vt:lpstr>
      <vt:lpstr>'AP-1'!Področje_tiskanja</vt:lpstr>
      <vt:lpstr>'AP-2'!Področje_tiskanja</vt:lpstr>
      <vt:lpstr>'CESTA-1'!Področje_tiskanja</vt:lpstr>
      <vt:lpstr>'CESTA-2'!Področje_tiskanja</vt:lpstr>
      <vt:lpstr>'DEVIACIJA MOSTU'!Področje_tiskanja</vt:lpstr>
      <vt:lpstr>'ELEKTRO KANALIZACIJA'!Področje_tiskanja</vt:lpstr>
      <vt:lpstr>'ELEKTRO KANALIZACIJA - 2'!Področje_tiskanja</vt:lpstr>
      <vt:lpstr>'HODNIK ZA PEŠCE'!Področje_tiskanja</vt:lpstr>
      <vt:lpstr>'HODNIK ZA PEŠCE-2'!Področje_tiskanja</vt:lpstr>
      <vt:lpstr>KOLESARSKA!Področje_tiskanja</vt:lpstr>
      <vt:lpstr>'MOST ČEZ BISTRICO'!Področje_tiskanja</vt:lpstr>
      <vt:lpstr>'MOST ČEZ PERILŠČICO'!Področje_tiskanja</vt:lpstr>
      <vt:lpstr>Opomba!Področje_tiskanja</vt:lpstr>
      <vt:lpstr>'PRESTAVITEV DROGA'!Področje_tiskanja</vt:lpstr>
      <vt:lpstr>RAZSVETLJAVA!Področje_tiskanja</vt:lpstr>
      <vt:lpstr>'RAZSVETLJAVA - 2'!Področje_tiskanja</vt:lpstr>
      <vt:lpstr>REK!Področje_tiskanja</vt:lpstr>
      <vt:lpstr>'REK ETAPA-1'!Področje_tiskanja</vt:lpstr>
      <vt:lpstr>'REK ETAPA-2'!Področje_tiskanja</vt:lpstr>
      <vt:lpstr>'SKATLASTI PREPUST'!Področje_tiskanja</vt:lpstr>
      <vt:lpstr>STRUGA!Področje_tiskanja</vt:lpstr>
      <vt:lpstr>'STRUGA PERILŠČICA'!Področje_tiskanja</vt:lpstr>
      <vt:lpstr>'STRUGA-POTOKA'!Področje_tiskanja</vt:lpstr>
      <vt:lpstr>VODOVOD!Področje_tiskanja</vt:lpstr>
      <vt:lpstr>'VODOVOD - 2'!Področje_tiskanja</vt:lpstr>
      <vt:lpstr>AP!Tiskanje_naslovov</vt:lpstr>
      <vt:lpstr>'AP-1'!Tiskanje_naslovov</vt:lpstr>
      <vt:lpstr>'AP-2'!Tiskanje_naslovov</vt:lpstr>
      <vt:lpstr>'CESTA-1'!Tiskanje_naslovov</vt:lpstr>
      <vt:lpstr>'CESTA-2'!Tiskanje_naslovov</vt:lpstr>
      <vt:lpstr>'DEVIACIJA MOSTU'!Tiskanje_naslovov</vt:lpstr>
      <vt:lpstr>'ELEKTRO KANALIZACIJA'!Tiskanje_naslovov</vt:lpstr>
      <vt:lpstr>'ELEKTRO KANALIZACIJA - 2'!Tiskanje_naslovov</vt:lpstr>
      <vt:lpstr>'HODNIK ZA PEŠCE'!Tiskanje_naslovov</vt:lpstr>
      <vt:lpstr>'HODNIK ZA PEŠCE-2'!Tiskanje_naslovov</vt:lpstr>
      <vt:lpstr>KOLESARSKA!Tiskanje_naslovov</vt:lpstr>
      <vt:lpstr>'MOST ČEZ BISTRICO'!Tiskanje_naslovov</vt:lpstr>
      <vt:lpstr>'MOST ČEZ PERILŠČICO'!Tiskanje_naslovov</vt:lpstr>
      <vt:lpstr>'PRESTAVITEV DROGA'!Tiskanje_naslovov</vt:lpstr>
      <vt:lpstr>RAZSVETLJAVA!Tiskanje_naslovov</vt:lpstr>
      <vt:lpstr>'RAZSVETLJAVA - 2'!Tiskanje_naslovov</vt:lpstr>
      <vt:lpstr>'SKATLASTI PREPUST'!Tiskanje_naslovov</vt:lpstr>
      <vt:lpstr>STRUGA!Tiskanje_naslovov</vt:lpstr>
      <vt:lpstr>'STRUGA PERILŠČICA'!Tiskanje_naslovov</vt:lpstr>
      <vt:lpstr>'STRUGA-POTOKA'!Tiskanje_naslovov</vt:lpstr>
      <vt:lpstr>VODOVOD!Tiskanje_naslovov</vt:lpstr>
      <vt:lpstr>'VODOVOD - 2'!Tiskanje_naslovov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Ambrož Gorjanc</dc:creator>
  <cp:lastModifiedBy>Ambrož Gorjanc</cp:lastModifiedBy>
  <cp:lastPrinted>2020-11-13T07:57:44Z</cp:lastPrinted>
  <dcterms:created xsi:type="dcterms:W3CDTF">2019-02-13T13:51:17Z</dcterms:created>
  <dcterms:modified xsi:type="dcterms:W3CDTF">2020-11-13T08:36:10Z</dcterms:modified>
</cp:coreProperties>
</file>