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AmbrozG\Desktop\Projekt, d.d\4-Projekti\PREP Unec-Žlebič-Žimarice\Razpis popravilo popisa\"/>
    </mc:Choice>
  </mc:AlternateContent>
  <xr:revisionPtr revIDLastSave="0" documentId="13_ncr:1_{EEE8F386-0ED5-4BB2-B60A-9B61CB139B58}" xr6:coauthVersionLast="45" xr6:coauthVersionMax="45" xr10:uidLastSave="{00000000-0000-0000-0000-000000000000}"/>
  <bookViews>
    <workbookView xWindow="28680" yWindow="-120" windowWidth="29040" windowHeight="15840" firstSheet="19" activeTab="22" xr2:uid="{00000000-000D-0000-FFFF-FFFF00000000}"/>
  </bookViews>
  <sheets>
    <sheet name="REK" sheetId="2" r:id="rId1"/>
    <sheet name="Opomba" sheetId="6" r:id="rId2"/>
    <sheet name="REK ETAPA-1" sheetId="20" r:id="rId3"/>
    <sheet name="CESTA-1" sheetId="8" r:id="rId4"/>
    <sheet name="MOST ČEZ PERILŠČICO" sheetId="44" r:id="rId5"/>
    <sheet name="SKATLASTI PREPUST" sheetId="45" r:id="rId6"/>
    <sheet name="HODNIK ZA PEŠCE" sheetId="46" r:id="rId7"/>
    <sheet name="AP-1" sheetId="47" r:id="rId8"/>
    <sheet name="AP-2" sheetId="48" r:id="rId9"/>
    <sheet name="STRUGA PERILŠČICA" sheetId="49" r:id="rId10"/>
    <sheet name="STRUGA" sheetId="50" r:id="rId11"/>
    <sheet name="RAZSVETLJAVA" sheetId="51" r:id="rId12"/>
    <sheet name="ELEKTRO KANALIZACIJA" sheetId="52" r:id="rId13"/>
    <sheet name="VODOVOD" sheetId="53" r:id="rId14"/>
    <sheet name="REK ETAPA-2" sheetId="32" r:id="rId15"/>
    <sheet name="CESTA-2" sheetId="54" r:id="rId16"/>
    <sheet name="MOST ČEZ BISTRICO" sheetId="55" r:id="rId17"/>
    <sheet name="HODNIK ZA PEŠCE-2" sheetId="56" r:id="rId18"/>
    <sheet name="KOLESARSKA" sheetId="57" r:id="rId19"/>
    <sheet name="AP" sheetId="58" r:id="rId20"/>
    <sheet name="STRUGA-POTOKA" sheetId="59" r:id="rId21"/>
    <sheet name="DEVIACIJA MOSTU" sheetId="60" r:id="rId22"/>
    <sheet name="RAZSVETLJAVA - 2" sheetId="61" r:id="rId23"/>
    <sheet name="ELEKTRO KANALIZACIJA - 2" sheetId="62" r:id="rId24"/>
    <sheet name="PRESTAVITEV DROGA" sheetId="63" r:id="rId25"/>
    <sheet name="VODOVOD - 2" sheetId="64" r:id="rId26"/>
  </sheets>
  <externalReferences>
    <externalReference r:id="rId27"/>
    <externalReference r:id="rId28"/>
    <externalReference r:id="rId29"/>
    <externalReference r:id="rId30"/>
    <externalReference r:id="rId31"/>
    <externalReference r:id="rId32"/>
  </externalReferences>
  <definedNames>
    <definedName name="__pr06" localSheetId="19">#REF!</definedName>
    <definedName name="__pr06" localSheetId="7">#REF!</definedName>
    <definedName name="__pr06" localSheetId="8">#REF!</definedName>
    <definedName name="__pr06" localSheetId="3">#REF!</definedName>
    <definedName name="__pr06" localSheetId="15">#REF!</definedName>
    <definedName name="__pr06" localSheetId="21">#REF!</definedName>
    <definedName name="__pr06" localSheetId="12">#REF!</definedName>
    <definedName name="__pr06" localSheetId="23">#REF!</definedName>
    <definedName name="__pr06" localSheetId="6">#REF!</definedName>
    <definedName name="__pr06" localSheetId="17">#REF!</definedName>
    <definedName name="__pr06" localSheetId="18">#REF!</definedName>
    <definedName name="__pr06" localSheetId="16">#REF!</definedName>
    <definedName name="__pr06" localSheetId="4">#REF!</definedName>
    <definedName name="__pr06" localSheetId="24">#REF!</definedName>
    <definedName name="__pr06" localSheetId="11">#REF!</definedName>
    <definedName name="__pr06" localSheetId="22">#REF!</definedName>
    <definedName name="__pr06" localSheetId="5">#REF!</definedName>
    <definedName name="__pr06" localSheetId="10">#REF!</definedName>
    <definedName name="__pr06" localSheetId="9">#REF!</definedName>
    <definedName name="__pr06" localSheetId="20">#REF!</definedName>
    <definedName name="__pr06" localSheetId="13">#REF!</definedName>
    <definedName name="__pr06" localSheetId="25">#REF!</definedName>
    <definedName name="__pr06">#REF!</definedName>
    <definedName name="__pr10" localSheetId="19">#REF!</definedName>
    <definedName name="__pr10" localSheetId="7">#REF!</definedName>
    <definedName name="__pr10" localSheetId="8">#REF!</definedName>
    <definedName name="__pr10" localSheetId="3">#REF!</definedName>
    <definedName name="__pr10" localSheetId="15">#REF!</definedName>
    <definedName name="__pr10" localSheetId="21">#REF!</definedName>
    <definedName name="__pr10" localSheetId="12">#REF!</definedName>
    <definedName name="__pr10" localSheetId="23">#REF!</definedName>
    <definedName name="__pr10" localSheetId="6">#REF!</definedName>
    <definedName name="__pr10" localSheetId="17">#REF!</definedName>
    <definedName name="__pr10" localSheetId="18">#REF!</definedName>
    <definedName name="__pr10" localSheetId="16">#REF!</definedName>
    <definedName name="__pr10" localSheetId="4">#REF!</definedName>
    <definedName name="__pr10" localSheetId="24">#REF!</definedName>
    <definedName name="__pr10" localSheetId="11">#REF!</definedName>
    <definedName name="__pr10" localSheetId="22">#REF!</definedName>
    <definedName name="__pr10" localSheetId="5">#REF!</definedName>
    <definedName name="__pr10" localSheetId="10">#REF!</definedName>
    <definedName name="__pr10" localSheetId="9">#REF!</definedName>
    <definedName name="__pr10" localSheetId="20">#REF!</definedName>
    <definedName name="__pr10" localSheetId="13">#REF!</definedName>
    <definedName name="__pr10" localSheetId="25">#REF!</definedName>
    <definedName name="__pr10">#REF!</definedName>
    <definedName name="__pr11" localSheetId="19">#REF!</definedName>
    <definedName name="__pr11" localSheetId="7">#REF!</definedName>
    <definedName name="__pr11" localSheetId="8">#REF!</definedName>
    <definedName name="__pr11" localSheetId="3">#REF!</definedName>
    <definedName name="__pr11" localSheetId="15">#REF!</definedName>
    <definedName name="__pr11" localSheetId="21">#REF!</definedName>
    <definedName name="__pr11" localSheetId="12">#REF!</definedName>
    <definedName name="__pr11" localSheetId="23">#REF!</definedName>
    <definedName name="__pr11" localSheetId="6">#REF!</definedName>
    <definedName name="__pr11" localSheetId="17">#REF!</definedName>
    <definedName name="__pr11" localSheetId="18">#REF!</definedName>
    <definedName name="__pr11" localSheetId="16">#REF!</definedName>
    <definedName name="__pr11" localSheetId="4">#REF!</definedName>
    <definedName name="__pr11" localSheetId="24">#REF!</definedName>
    <definedName name="__pr11" localSheetId="11">#REF!</definedName>
    <definedName name="__pr11" localSheetId="22">#REF!</definedName>
    <definedName name="__pr11" localSheetId="5">#REF!</definedName>
    <definedName name="__pr11" localSheetId="10">#REF!</definedName>
    <definedName name="__pr11" localSheetId="9">#REF!</definedName>
    <definedName name="__pr11" localSheetId="20">#REF!</definedName>
    <definedName name="__pr11" localSheetId="13">#REF!</definedName>
    <definedName name="__pr11" localSheetId="25">#REF!</definedName>
    <definedName name="__pr11">#REF!</definedName>
    <definedName name="__pr12" localSheetId="19">#REF!</definedName>
    <definedName name="__pr12" localSheetId="7">#REF!</definedName>
    <definedName name="__pr12" localSheetId="8">#REF!</definedName>
    <definedName name="__pr12" localSheetId="3">#REF!</definedName>
    <definedName name="__pr12" localSheetId="15">#REF!</definedName>
    <definedName name="__pr12" localSheetId="21">#REF!</definedName>
    <definedName name="__pr12" localSheetId="12">#REF!</definedName>
    <definedName name="__pr12" localSheetId="23">#REF!</definedName>
    <definedName name="__pr12" localSheetId="6">#REF!</definedName>
    <definedName name="__pr12" localSheetId="17">#REF!</definedName>
    <definedName name="__pr12" localSheetId="18">#REF!</definedName>
    <definedName name="__pr12" localSheetId="16">#REF!</definedName>
    <definedName name="__pr12" localSheetId="4">#REF!</definedName>
    <definedName name="__pr12" localSheetId="24">#REF!</definedName>
    <definedName name="__pr12" localSheetId="11">#REF!</definedName>
    <definedName name="__pr12" localSheetId="22">#REF!</definedName>
    <definedName name="__pr12" localSheetId="5">#REF!</definedName>
    <definedName name="__pr12" localSheetId="10">#REF!</definedName>
    <definedName name="__pr12" localSheetId="9">#REF!</definedName>
    <definedName name="__pr12" localSheetId="20">#REF!</definedName>
    <definedName name="__pr12" localSheetId="13">#REF!</definedName>
    <definedName name="__pr12" localSheetId="25">#REF!</definedName>
    <definedName name="__pr12">#REF!</definedName>
    <definedName name="_pr01" localSheetId="19">#REF!</definedName>
    <definedName name="_pr01" localSheetId="7">#REF!</definedName>
    <definedName name="_pr01" localSheetId="8">#REF!</definedName>
    <definedName name="_pr01" localSheetId="3">#REF!</definedName>
    <definedName name="_pr01" localSheetId="15">#REF!</definedName>
    <definedName name="_pr01" localSheetId="21">#REF!</definedName>
    <definedName name="_pr01" localSheetId="12">#REF!</definedName>
    <definedName name="_pr01" localSheetId="23">#REF!</definedName>
    <definedName name="_pr01" localSheetId="6">#REF!</definedName>
    <definedName name="_pr01" localSheetId="17">#REF!</definedName>
    <definedName name="_pr01" localSheetId="18">#REF!</definedName>
    <definedName name="_pr01" localSheetId="16">#REF!</definedName>
    <definedName name="_pr01" localSheetId="4">#REF!</definedName>
    <definedName name="_pr01" localSheetId="24">#REF!</definedName>
    <definedName name="_pr01" localSheetId="11">#REF!</definedName>
    <definedName name="_pr01" localSheetId="22">#REF!</definedName>
    <definedName name="_pr01" localSheetId="5">#REF!</definedName>
    <definedName name="_pr01" localSheetId="10">#REF!</definedName>
    <definedName name="_pr01" localSheetId="9">#REF!</definedName>
    <definedName name="_pr01" localSheetId="20">#REF!</definedName>
    <definedName name="_pr01" localSheetId="13">#REF!</definedName>
    <definedName name="_pr01" localSheetId="25">#REF!</definedName>
    <definedName name="_pr01">#REF!</definedName>
    <definedName name="_pr02" localSheetId="19">#REF!</definedName>
    <definedName name="_pr02" localSheetId="7">#REF!</definedName>
    <definedName name="_pr02" localSheetId="8">#REF!</definedName>
    <definedName name="_pr02" localSheetId="3">#REF!</definedName>
    <definedName name="_pr02" localSheetId="15">#REF!</definedName>
    <definedName name="_pr02" localSheetId="21">#REF!</definedName>
    <definedName name="_pr02" localSheetId="12">#REF!</definedName>
    <definedName name="_pr02" localSheetId="23">#REF!</definedName>
    <definedName name="_pr02" localSheetId="6">#REF!</definedName>
    <definedName name="_pr02" localSheetId="17">#REF!</definedName>
    <definedName name="_pr02" localSheetId="18">#REF!</definedName>
    <definedName name="_pr02" localSheetId="16">#REF!</definedName>
    <definedName name="_pr02" localSheetId="4">#REF!</definedName>
    <definedName name="_pr02" localSheetId="24">#REF!</definedName>
    <definedName name="_pr02" localSheetId="11">#REF!</definedName>
    <definedName name="_pr02" localSheetId="22">#REF!</definedName>
    <definedName name="_pr02" localSheetId="5">#REF!</definedName>
    <definedName name="_pr02" localSheetId="10">#REF!</definedName>
    <definedName name="_pr02" localSheetId="9">#REF!</definedName>
    <definedName name="_pr02" localSheetId="20">#REF!</definedName>
    <definedName name="_pr02" localSheetId="13">#REF!</definedName>
    <definedName name="_pr02" localSheetId="25">#REF!</definedName>
    <definedName name="_pr02">#REF!</definedName>
    <definedName name="_pr03" localSheetId="19">#REF!</definedName>
    <definedName name="_pr03" localSheetId="7">#REF!</definedName>
    <definedName name="_pr03" localSheetId="8">#REF!</definedName>
    <definedName name="_pr03" localSheetId="3">#REF!</definedName>
    <definedName name="_pr03" localSheetId="15">#REF!</definedName>
    <definedName name="_pr03" localSheetId="21">#REF!</definedName>
    <definedName name="_pr03" localSheetId="12">#REF!</definedName>
    <definedName name="_pr03" localSheetId="23">#REF!</definedName>
    <definedName name="_pr03" localSheetId="6">#REF!</definedName>
    <definedName name="_pr03" localSheetId="17">#REF!</definedName>
    <definedName name="_pr03" localSheetId="18">#REF!</definedName>
    <definedName name="_pr03" localSheetId="16">#REF!</definedName>
    <definedName name="_pr03" localSheetId="4">#REF!</definedName>
    <definedName name="_pr03" localSheetId="24">#REF!</definedName>
    <definedName name="_pr03" localSheetId="11">#REF!</definedName>
    <definedName name="_pr03" localSheetId="22">#REF!</definedName>
    <definedName name="_pr03" localSheetId="5">#REF!</definedName>
    <definedName name="_pr03" localSheetId="10">#REF!</definedName>
    <definedName name="_pr03" localSheetId="9">#REF!</definedName>
    <definedName name="_pr03" localSheetId="20">#REF!</definedName>
    <definedName name="_pr03" localSheetId="13">#REF!</definedName>
    <definedName name="_pr03" localSheetId="25">#REF!</definedName>
    <definedName name="_pr03">#REF!</definedName>
    <definedName name="_pr04" localSheetId="19">#REF!</definedName>
    <definedName name="_pr04" localSheetId="7">#REF!</definedName>
    <definedName name="_pr04" localSheetId="8">#REF!</definedName>
    <definedName name="_pr04" localSheetId="3">#REF!</definedName>
    <definedName name="_pr04" localSheetId="15">#REF!</definedName>
    <definedName name="_pr04" localSheetId="21">#REF!</definedName>
    <definedName name="_pr04" localSheetId="12">#REF!</definedName>
    <definedName name="_pr04" localSheetId="23">#REF!</definedName>
    <definedName name="_pr04" localSheetId="6">#REF!</definedName>
    <definedName name="_pr04" localSheetId="17">#REF!</definedName>
    <definedName name="_pr04" localSheetId="18">#REF!</definedName>
    <definedName name="_pr04" localSheetId="16">#REF!</definedName>
    <definedName name="_pr04" localSheetId="4">#REF!</definedName>
    <definedName name="_pr04" localSheetId="24">#REF!</definedName>
    <definedName name="_pr04" localSheetId="11">#REF!</definedName>
    <definedName name="_pr04" localSheetId="22">#REF!</definedName>
    <definedName name="_pr04" localSheetId="5">#REF!</definedName>
    <definedName name="_pr04" localSheetId="10">#REF!</definedName>
    <definedName name="_pr04" localSheetId="9">#REF!</definedName>
    <definedName name="_pr04" localSheetId="20">#REF!</definedName>
    <definedName name="_pr04" localSheetId="13">#REF!</definedName>
    <definedName name="_pr04" localSheetId="25">#REF!</definedName>
    <definedName name="_pr04">#REF!</definedName>
    <definedName name="_pr05" localSheetId="19">#REF!</definedName>
    <definedName name="_pr05" localSheetId="7">#REF!</definedName>
    <definedName name="_pr05" localSheetId="8">#REF!</definedName>
    <definedName name="_pr05" localSheetId="3">#REF!</definedName>
    <definedName name="_pr05" localSheetId="15">#REF!</definedName>
    <definedName name="_pr05" localSheetId="21">#REF!</definedName>
    <definedName name="_pr05" localSheetId="12">#REF!</definedName>
    <definedName name="_pr05" localSheetId="23">#REF!</definedName>
    <definedName name="_pr05" localSheetId="6">#REF!</definedName>
    <definedName name="_pr05" localSheetId="17">#REF!</definedName>
    <definedName name="_pr05" localSheetId="18">#REF!</definedName>
    <definedName name="_pr05" localSheetId="16">#REF!</definedName>
    <definedName name="_pr05" localSheetId="4">#REF!</definedName>
    <definedName name="_pr05" localSheetId="24">#REF!</definedName>
    <definedName name="_pr05" localSheetId="11">#REF!</definedName>
    <definedName name="_pr05" localSheetId="22">#REF!</definedName>
    <definedName name="_pr05" localSheetId="5">#REF!</definedName>
    <definedName name="_pr05" localSheetId="10">#REF!</definedName>
    <definedName name="_pr05" localSheetId="9">#REF!</definedName>
    <definedName name="_pr05" localSheetId="20">#REF!</definedName>
    <definedName name="_pr05" localSheetId="13">#REF!</definedName>
    <definedName name="_pr05" localSheetId="25">#REF!</definedName>
    <definedName name="_pr05">#REF!</definedName>
    <definedName name="_pr06" localSheetId="19">[1]Popisi!#REF!</definedName>
    <definedName name="_pr06" localSheetId="7">[1]Popisi!#REF!</definedName>
    <definedName name="_pr06" localSheetId="8">[1]Popisi!#REF!</definedName>
    <definedName name="_pr06" localSheetId="3">[1]Popisi!#REF!</definedName>
    <definedName name="_pr06" localSheetId="15">[1]Popisi!#REF!</definedName>
    <definedName name="_pr06" localSheetId="21">[1]Popisi!#REF!</definedName>
    <definedName name="_pr06" localSheetId="12">[1]Popisi!#REF!</definedName>
    <definedName name="_pr06" localSheetId="23">[1]Popisi!#REF!</definedName>
    <definedName name="_pr06" localSheetId="6">[1]Popisi!#REF!</definedName>
    <definedName name="_pr06" localSheetId="17">[1]Popisi!#REF!</definedName>
    <definedName name="_pr06" localSheetId="18">[1]Popisi!#REF!</definedName>
    <definedName name="_pr06" localSheetId="16">[1]Popisi!#REF!</definedName>
    <definedName name="_pr06" localSheetId="4">[1]Popisi!#REF!</definedName>
    <definedName name="_pr06" localSheetId="24">[1]Popisi!#REF!</definedName>
    <definedName name="_pr06" localSheetId="11">[1]Popisi!#REF!</definedName>
    <definedName name="_pr06" localSheetId="22">[1]Popisi!#REF!</definedName>
    <definedName name="_pr06" localSheetId="5">[1]Popisi!#REF!</definedName>
    <definedName name="_pr06" localSheetId="10">[1]Popisi!#REF!</definedName>
    <definedName name="_pr06" localSheetId="9">[1]Popisi!#REF!</definedName>
    <definedName name="_pr06" localSheetId="20">[1]Popisi!#REF!</definedName>
    <definedName name="_pr06" localSheetId="13">[1]Popisi!#REF!</definedName>
    <definedName name="_pr06" localSheetId="25">[1]Popisi!#REF!</definedName>
    <definedName name="_pr06">[1]Popisi!#REF!</definedName>
    <definedName name="_pr08" localSheetId="19">#REF!</definedName>
    <definedName name="_pr08" localSheetId="7">#REF!</definedName>
    <definedName name="_pr08" localSheetId="8">#REF!</definedName>
    <definedName name="_pr08" localSheetId="3">#REF!</definedName>
    <definedName name="_pr08" localSheetId="15">#REF!</definedName>
    <definedName name="_pr08" localSheetId="21">#REF!</definedName>
    <definedName name="_pr08" localSheetId="12">#REF!</definedName>
    <definedName name="_pr08" localSheetId="23">#REF!</definedName>
    <definedName name="_pr08" localSheetId="6">#REF!</definedName>
    <definedName name="_pr08" localSheetId="17">#REF!</definedName>
    <definedName name="_pr08" localSheetId="18">#REF!</definedName>
    <definedName name="_pr08" localSheetId="16">#REF!</definedName>
    <definedName name="_pr08" localSheetId="4">#REF!</definedName>
    <definedName name="_pr08" localSheetId="24">#REF!</definedName>
    <definedName name="_pr08" localSheetId="11">#REF!</definedName>
    <definedName name="_pr08" localSheetId="22">#REF!</definedName>
    <definedName name="_pr08" localSheetId="5">#REF!</definedName>
    <definedName name="_pr08" localSheetId="10">#REF!</definedName>
    <definedName name="_pr08" localSheetId="9">#REF!</definedName>
    <definedName name="_pr08" localSheetId="20">#REF!</definedName>
    <definedName name="_pr08" localSheetId="13">#REF!</definedName>
    <definedName name="_pr08" localSheetId="25">#REF!</definedName>
    <definedName name="_pr08">#REF!</definedName>
    <definedName name="_pr09" localSheetId="19">#REF!</definedName>
    <definedName name="_pr09" localSheetId="7">#REF!</definedName>
    <definedName name="_pr09" localSheetId="8">#REF!</definedName>
    <definedName name="_pr09" localSheetId="3">#REF!</definedName>
    <definedName name="_pr09" localSheetId="15">#REF!</definedName>
    <definedName name="_pr09" localSheetId="21">#REF!</definedName>
    <definedName name="_pr09" localSheetId="12">#REF!</definedName>
    <definedName name="_pr09" localSheetId="23">#REF!</definedName>
    <definedName name="_pr09" localSheetId="6">#REF!</definedName>
    <definedName name="_pr09" localSheetId="17">#REF!</definedName>
    <definedName name="_pr09" localSheetId="18">#REF!</definedName>
    <definedName name="_pr09" localSheetId="16">#REF!</definedName>
    <definedName name="_pr09" localSheetId="4">#REF!</definedName>
    <definedName name="_pr09" localSheetId="24">#REF!</definedName>
    <definedName name="_pr09" localSheetId="11">#REF!</definedName>
    <definedName name="_pr09" localSheetId="22">#REF!</definedName>
    <definedName name="_pr09" localSheetId="5">#REF!</definedName>
    <definedName name="_pr09" localSheetId="10">#REF!</definedName>
    <definedName name="_pr09" localSheetId="9">#REF!</definedName>
    <definedName name="_pr09" localSheetId="20">#REF!</definedName>
    <definedName name="_pr09" localSheetId="13">#REF!</definedName>
    <definedName name="_pr09" localSheetId="25">#REF!</definedName>
    <definedName name="_pr09">#REF!</definedName>
    <definedName name="_pr10" localSheetId="19">[1]Popisi!#REF!</definedName>
    <definedName name="_pr10" localSheetId="7">[1]Popisi!#REF!</definedName>
    <definedName name="_pr10" localSheetId="8">[1]Popisi!#REF!</definedName>
    <definedName name="_pr10" localSheetId="3">[1]Popisi!#REF!</definedName>
    <definedName name="_pr10" localSheetId="15">[1]Popisi!#REF!</definedName>
    <definedName name="_pr10" localSheetId="21">[1]Popisi!#REF!</definedName>
    <definedName name="_pr10" localSheetId="12">[1]Popisi!#REF!</definedName>
    <definedName name="_pr10" localSheetId="23">[1]Popisi!#REF!</definedName>
    <definedName name="_pr10" localSheetId="6">[1]Popisi!#REF!</definedName>
    <definedName name="_pr10" localSheetId="17">[1]Popisi!#REF!</definedName>
    <definedName name="_pr10" localSheetId="18">[1]Popisi!#REF!</definedName>
    <definedName name="_pr10" localSheetId="16">[1]Popisi!#REF!</definedName>
    <definedName name="_pr10" localSheetId="4">[1]Popisi!#REF!</definedName>
    <definedName name="_pr10" localSheetId="24">[1]Popisi!#REF!</definedName>
    <definedName name="_pr10" localSheetId="11">[1]Popisi!#REF!</definedName>
    <definedName name="_pr10" localSheetId="22">[1]Popisi!#REF!</definedName>
    <definedName name="_pr10" localSheetId="5">[1]Popisi!#REF!</definedName>
    <definedName name="_pr10" localSheetId="10">[1]Popisi!#REF!</definedName>
    <definedName name="_pr10" localSheetId="9">[1]Popisi!#REF!</definedName>
    <definedName name="_pr10" localSheetId="20">[1]Popisi!#REF!</definedName>
    <definedName name="_pr10" localSheetId="13">[1]Popisi!#REF!</definedName>
    <definedName name="_pr10" localSheetId="25">[1]Popisi!#REF!</definedName>
    <definedName name="_pr10">[1]Popisi!#REF!</definedName>
    <definedName name="_pr11" localSheetId="19">[1]Popisi!#REF!</definedName>
    <definedName name="_pr11" localSheetId="7">[1]Popisi!#REF!</definedName>
    <definedName name="_pr11" localSheetId="8">[1]Popisi!#REF!</definedName>
    <definedName name="_pr11" localSheetId="3">[1]Popisi!#REF!</definedName>
    <definedName name="_pr11" localSheetId="15">[1]Popisi!#REF!</definedName>
    <definedName name="_pr11" localSheetId="21">[1]Popisi!#REF!</definedName>
    <definedName name="_pr11" localSheetId="12">[1]Popisi!#REF!</definedName>
    <definedName name="_pr11" localSheetId="23">[1]Popisi!#REF!</definedName>
    <definedName name="_pr11" localSheetId="6">[1]Popisi!#REF!</definedName>
    <definedName name="_pr11" localSheetId="17">[1]Popisi!#REF!</definedName>
    <definedName name="_pr11" localSheetId="18">[1]Popisi!#REF!</definedName>
    <definedName name="_pr11" localSheetId="16">[1]Popisi!#REF!</definedName>
    <definedName name="_pr11" localSheetId="4">[1]Popisi!#REF!</definedName>
    <definedName name="_pr11" localSheetId="24">[1]Popisi!#REF!</definedName>
    <definedName name="_pr11" localSheetId="11">[1]Popisi!#REF!</definedName>
    <definedName name="_pr11" localSheetId="22">[1]Popisi!#REF!</definedName>
    <definedName name="_pr11" localSheetId="5">[1]Popisi!#REF!</definedName>
    <definedName name="_pr11" localSheetId="10">[1]Popisi!#REF!</definedName>
    <definedName name="_pr11" localSheetId="9">[1]Popisi!#REF!</definedName>
    <definedName name="_pr11" localSheetId="20">[1]Popisi!#REF!</definedName>
    <definedName name="_pr11" localSheetId="13">[1]Popisi!#REF!</definedName>
    <definedName name="_pr11" localSheetId="25">[1]Popisi!#REF!</definedName>
    <definedName name="_pr11">[1]Popisi!#REF!</definedName>
    <definedName name="_pr12" localSheetId="19">[1]Popisi!#REF!</definedName>
    <definedName name="_pr12" localSheetId="7">[1]Popisi!#REF!</definedName>
    <definedName name="_pr12" localSheetId="8">[1]Popisi!#REF!</definedName>
    <definedName name="_pr12" localSheetId="3">[1]Popisi!#REF!</definedName>
    <definedName name="_pr12" localSheetId="15">[1]Popisi!#REF!</definedName>
    <definedName name="_pr12" localSheetId="21">[1]Popisi!#REF!</definedName>
    <definedName name="_pr12" localSheetId="12">[1]Popisi!#REF!</definedName>
    <definedName name="_pr12" localSheetId="23">[1]Popisi!#REF!</definedName>
    <definedName name="_pr12" localSheetId="6">[1]Popisi!#REF!</definedName>
    <definedName name="_pr12" localSheetId="17">[1]Popisi!#REF!</definedName>
    <definedName name="_pr12" localSheetId="18">[1]Popisi!#REF!</definedName>
    <definedName name="_pr12" localSheetId="16">[1]Popisi!#REF!</definedName>
    <definedName name="_pr12" localSheetId="4">[1]Popisi!#REF!</definedName>
    <definedName name="_pr12" localSheetId="24">[1]Popisi!#REF!</definedName>
    <definedName name="_pr12" localSheetId="11">[1]Popisi!#REF!</definedName>
    <definedName name="_pr12" localSheetId="22">[1]Popisi!#REF!</definedName>
    <definedName name="_pr12" localSheetId="5">[1]Popisi!#REF!</definedName>
    <definedName name="_pr12" localSheetId="10">[1]Popisi!#REF!</definedName>
    <definedName name="_pr12" localSheetId="9">[1]Popisi!#REF!</definedName>
    <definedName name="_pr12" localSheetId="20">[1]Popisi!#REF!</definedName>
    <definedName name="_pr12" localSheetId="13">[1]Popisi!#REF!</definedName>
    <definedName name="_pr12" localSheetId="25">[1]Popisi!#REF!</definedName>
    <definedName name="_pr12">[1]Popisi!#REF!</definedName>
    <definedName name="cc">[2]OSNOVA!$B$40</definedName>
    <definedName name="datum" localSheetId="19">[3]OSNOVA!#REF!</definedName>
    <definedName name="datum" localSheetId="7">[3]OSNOVA!#REF!</definedName>
    <definedName name="datum" localSheetId="8">[3]OSNOVA!#REF!</definedName>
    <definedName name="datum" localSheetId="3">[3]OSNOVA!#REF!</definedName>
    <definedName name="datum" localSheetId="15">[3]OSNOVA!#REF!</definedName>
    <definedName name="datum" localSheetId="21">[3]OSNOVA!#REF!</definedName>
    <definedName name="datum" localSheetId="12">[3]OSNOVA!#REF!</definedName>
    <definedName name="datum" localSheetId="23">[3]OSNOVA!#REF!</definedName>
    <definedName name="datum" localSheetId="6">[3]OSNOVA!#REF!</definedName>
    <definedName name="datum" localSheetId="17">[3]OSNOVA!#REF!</definedName>
    <definedName name="datum" localSheetId="18">[3]OSNOVA!#REF!</definedName>
    <definedName name="datum" localSheetId="16">[3]OSNOVA!#REF!</definedName>
    <definedName name="datum" localSheetId="4">[3]OSNOVA!#REF!</definedName>
    <definedName name="datum" localSheetId="24">[3]OSNOVA!#REF!</definedName>
    <definedName name="datum" localSheetId="11">[3]OSNOVA!#REF!</definedName>
    <definedName name="datum" localSheetId="22">[3]OSNOVA!#REF!</definedName>
    <definedName name="datum" localSheetId="5">[3]OSNOVA!#REF!</definedName>
    <definedName name="datum" localSheetId="10">[3]OSNOVA!#REF!</definedName>
    <definedName name="datum" localSheetId="9">[3]OSNOVA!#REF!</definedName>
    <definedName name="datum" localSheetId="20">[3]OSNOVA!#REF!</definedName>
    <definedName name="datum" localSheetId="13">[3]OSNOVA!#REF!</definedName>
    <definedName name="datum" localSheetId="25">[3]OSNOVA!#REF!</definedName>
    <definedName name="datum">[3]OSNOVA!#REF!</definedName>
    <definedName name="dd" localSheetId="19">#REF!</definedName>
    <definedName name="dd" localSheetId="7">#REF!</definedName>
    <definedName name="dd" localSheetId="8">#REF!</definedName>
    <definedName name="dd" localSheetId="3">#REF!</definedName>
    <definedName name="dd" localSheetId="15">#REF!</definedName>
    <definedName name="dd" localSheetId="21">#REF!</definedName>
    <definedName name="dd" localSheetId="12">#REF!</definedName>
    <definedName name="dd" localSheetId="23">#REF!</definedName>
    <definedName name="dd" localSheetId="6">#REF!</definedName>
    <definedName name="dd" localSheetId="17">#REF!</definedName>
    <definedName name="dd" localSheetId="18">#REF!</definedName>
    <definedName name="dd" localSheetId="16">#REF!</definedName>
    <definedName name="dd" localSheetId="4">#REF!</definedName>
    <definedName name="dd" localSheetId="24">#REF!</definedName>
    <definedName name="dd" localSheetId="11">#REF!</definedName>
    <definedName name="dd" localSheetId="22">#REF!</definedName>
    <definedName name="dd" localSheetId="5">#REF!</definedName>
    <definedName name="dd" localSheetId="10">#REF!</definedName>
    <definedName name="dd" localSheetId="9">#REF!</definedName>
    <definedName name="dd" localSheetId="20">#REF!</definedName>
    <definedName name="dd" localSheetId="13">#REF!</definedName>
    <definedName name="dd" localSheetId="25">#REF!</definedName>
    <definedName name="dd">#REF!</definedName>
    <definedName name="DDV">[3]OSNOVA!$B$41</definedName>
    <definedName name="DEL">[3]OSNOVA!$B$31</definedName>
    <definedName name="dfg">#REF!</definedName>
    <definedName name="ert">#REF!</definedName>
    <definedName name="ew">#REF!</definedName>
    <definedName name="Excel_BuiltIn_Print_Titles_1" localSheetId="19">#REF!</definedName>
    <definedName name="Excel_BuiltIn_Print_Titles_1" localSheetId="7">#REF!</definedName>
    <definedName name="Excel_BuiltIn_Print_Titles_1" localSheetId="8">#REF!</definedName>
    <definedName name="Excel_BuiltIn_Print_Titles_1" localSheetId="3">#REF!</definedName>
    <definedName name="Excel_BuiltIn_Print_Titles_1" localSheetId="15">#REF!</definedName>
    <definedName name="Excel_BuiltIn_Print_Titles_1" localSheetId="21">#REF!</definedName>
    <definedName name="Excel_BuiltIn_Print_Titles_1" localSheetId="12">#REF!</definedName>
    <definedName name="Excel_BuiltIn_Print_Titles_1" localSheetId="23">#REF!</definedName>
    <definedName name="Excel_BuiltIn_Print_Titles_1" localSheetId="6">#REF!</definedName>
    <definedName name="Excel_BuiltIn_Print_Titles_1" localSheetId="17">#REF!</definedName>
    <definedName name="Excel_BuiltIn_Print_Titles_1" localSheetId="18">#REF!</definedName>
    <definedName name="Excel_BuiltIn_Print_Titles_1" localSheetId="16">#REF!</definedName>
    <definedName name="Excel_BuiltIn_Print_Titles_1" localSheetId="4">#REF!</definedName>
    <definedName name="Excel_BuiltIn_Print_Titles_1" localSheetId="24">#REF!</definedName>
    <definedName name="Excel_BuiltIn_Print_Titles_1" localSheetId="11">#REF!</definedName>
    <definedName name="Excel_BuiltIn_Print_Titles_1" localSheetId="22">#REF!</definedName>
    <definedName name="Excel_BuiltIn_Print_Titles_1" localSheetId="5">#REF!</definedName>
    <definedName name="Excel_BuiltIn_Print_Titles_1" localSheetId="10">#REF!</definedName>
    <definedName name="Excel_BuiltIn_Print_Titles_1" localSheetId="9">#REF!</definedName>
    <definedName name="Excel_BuiltIn_Print_Titles_1" localSheetId="20">#REF!</definedName>
    <definedName name="Excel_BuiltIn_Print_Titles_1" localSheetId="13">#REF!</definedName>
    <definedName name="Excel_BuiltIn_Print_Titles_1" localSheetId="25">#REF!</definedName>
    <definedName name="Excel_BuiltIn_Print_Titles_1">#REF!</definedName>
    <definedName name="FakStro" localSheetId="19">[3]OSNOVA!#REF!</definedName>
    <definedName name="FakStro" localSheetId="7">[3]OSNOVA!#REF!</definedName>
    <definedName name="FakStro" localSheetId="8">[3]OSNOVA!#REF!</definedName>
    <definedName name="FakStro" localSheetId="3">[3]OSNOVA!#REF!</definedName>
    <definedName name="FakStro" localSheetId="15">[3]OSNOVA!#REF!</definedName>
    <definedName name="FakStro" localSheetId="21">[3]OSNOVA!#REF!</definedName>
    <definedName name="FakStro" localSheetId="12">[3]OSNOVA!#REF!</definedName>
    <definedName name="FakStro" localSheetId="23">[3]OSNOVA!#REF!</definedName>
    <definedName name="FakStro" localSheetId="6">[3]OSNOVA!#REF!</definedName>
    <definedName name="FakStro" localSheetId="17">[3]OSNOVA!#REF!</definedName>
    <definedName name="FakStro" localSheetId="18">[3]OSNOVA!#REF!</definedName>
    <definedName name="FakStro" localSheetId="16">[3]OSNOVA!#REF!</definedName>
    <definedName name="FakStro" localSheetId="4">[3]OSNOVA!#REF!</definedName>
    <definedName name="FakStro" localSheetId="24">[3]OSNOVA!#REF!</definedName>
    <definedName name="FakStro" localSheetId="11">[3]OSNOVA!#REF!</definedName>
    <definedName name="FakStro" localSheetId="22">[3]OSNOVA!#REF!</definedName>
    <definedName name="FakStro" localSheetId="5">[3]OSNOVA!#REF!</definedName>
    <definedName name="FakStro" localSheetId="10">[3]OSNOVA!#REF!</definedName>
    <definedName name="FakStro" localSheetId="9">[3]OSNOVA!#REF!</definedName>
    <definedName name="FakStro" localSheetId="20">[3]OSNOVA!#REF!</definedName>
    <definedName name="FakStro" localSheetId="13">[3]OSNOVA!#REF!</definedName>
    <definedName name="FakStro" localSheetId="25">[3]OSNOVA!#REF!</definedName>
    <definedName name="FakStro">[3]OSNOVA!#REF!</definedName>
    <definedName name="FaktStro">[4]osnova!$B$14</definedName>
    <definedName name="FR" localSheetId="19">[3]OSNOVA!#REF!</definedName>
    <definedName name="FR" localSheetId="7">[3]OSNOVA!#REF!</definedName>
    <definedName name="FR" localSheetId="8">[3]OSNOVA!#REF!</definedName>
    <definedName name="FR" localSheetId="3">[3]OSNOVA!#REF!</definedName>
    <definedName name="FR" localSheetId="15">[3]OSNOVA!#REF!</definedName>
    <definedName name="FR" localSheetId="21">[3]OSNOVA!#REF!</definedName>
    <definedName name="FR" localSheetId="12">[3]OSNOVA!#REF!</definedName>
    <definedName name="FR" localSheetId="23">[3]OSNOVA!#REF!</definedName>
    <definedName name="FR" localSheetId="6">[3]OSNOVA!#REF!</definedName>
    <definedName name="FR" localSheetId="17">[3]OSNOVA!#REF!</definedName>
    <definedName name="FR" localSheetId="18">[3]OSNOVA!#REF!</definedName>
    <definedName name="FR" localSheetId="16">[3]OSNOVA!#REF!</definedName>
    <definedName name="FR" localSheetId="4">[3]OSNOVA!#REF!</definedName>
    <definedName name="FR" localSheetId="24">[3]OSNOVA!#REF!</definedName>
    <definedName name="FR" localSheetId="11">[3]OSNOVA!#REF!</definedName>
    <definedName name="FR" localSheetId="22">[3]OSNOVA!#REF!</definedName>
    <definedName name="FR" localSheetId="5">[3]OSNOVA!#REF!</definedName>
    <definedName name="FR" localSheetId="10">[3]OSNOVA!#REF!</definedName>
    <definedName name="FR" localSheetId="9">[3]OSNOVA!#REF!</definedName>
    <definedName name="FR" localSheetId="20">[3]OSNOVA!#REF!</definedName>
    <definedName name="FR" localSheetId="13">[3]OSNOVA!#REF!</definedName>
    <definedName name="FR" localSheetId="25">[3]OSNOVA!#REF!</definedName>
    <definedName name="FR">[3]OSNOVA!#REF!</definedName>
    <definedName name="FRC">[2]OSNOVA!$B$38</definedName>
    <definedName name="investicija" localSheetId="19">#REF!</definedName>
    <definedName name="investicija" localSheetId="7">#REF!</definedName>
    <definedName name="investicija" localSheetId="8">#REF!</definedName>
    <definedName name="investicija" localSheetId="3">#REF!</definedName>
    <definedName name="investicija" localSheetId="15">#REF!</definedName>
    <definedName name="investicija" localSheetId="21">#REF!</definedName>
    <definedName name="investicija" localSheetId="12">#REF!</definedName>
    <definedName name="investicija" localSheetId="23">#REF!</definedName>
    <definedName name="investicija" localSheetId="6">#REF!</definedName>
    <definedName name="investicija" localSheetId="17">#REF!</definedName>
    <definedName name="investicija" localSheetId="18">#REF!</definedName>
    <definedName name="investicija" localSheetId="16">#REF!</definedName>
    <definedName name="investicija" localSheetId="4">#REF!</definedName>
    <definedName name="investicija" localSheetId="24">#REF!</definedName>
    <definedName name="investicija" localSheetId="11">#REF!</definedName>
    <definedName name="investicija" localSheetId="22">#REF!</definedName>
    <definedName name="investicija" localSheetId="5">#REF!</definedName>
    <definedName name="investicija" localSheetId="10">#REF!</definedName>
    <definedName name="investicija" localSheetId="9">#REF!</definedName>
    <definedName name="investicija" localSheetId="20">#REF!</definedName>
    <definedName name="investicija" localSheetId="13">#REF!</definedName>
    <definedName name="investicija" localSheetId="25">#REF!</definedName>
    <definedName name="investicija">#REF!</definedName>
    <definedName name="izkop">#REF!</definedName>
    <definedName name="Izm_11.005">#REF!</definedName>
    <definedName name="Izm_11.006">#REF!</definedName>
    <definedName name="Izm_11.007">#REF!</definedName>
    <definedName name="Izm_11.009">#REF!</definedName>
    <definedName name="OBJEKT">[3]OSNOVA!$B$35</definedName>
    <definedName name="obsip">#REF!</definedName>
    <definedName name="OZN">[3]OSNOVA!$B$33</definedName>
    <definedName name="_xlnm.Print_Area" localSheetId="19">AP!$B$1:$H$135</definedName>
    <definedName name="_xlnm.Print_Area" localSheetId="7">'AP-1'!$B$1:$H$126</definedName>
    <definedName name="_xlnm.Print_Area" localSheetId="8">'AP-2'!$B$1:$H$127</definedName>
    <definedName name="_xlnm.Print_Area" localSheetId="3">'CESTA-1'!$B$1:$H$261</definedName>
    <definedName name="_xlnm.Print_Area" localSheetId="15">'CESTA-2'!$B$1:$H$204</definedName>
    <definedName name="_xlnm.Print_Area" localSheetId="21">'DEVIACIJA MOSTU'!$B$1:$H$88</definedName>
    <definedName name="_xlnm.Print_Area" localSheetId="12">'ELEKTRO KANALIZACIJA'!$B$1:$H$93</definedName>
    <definedName name="_xlnm.Print_Area" localSheetId="23">'ELEKTRO KANALIZACIJA - 2'!$B$1:$H$71</definedName>
    <definedName name="_xlnm.Print_Area" localSheetId="6">'HODNIK ZA PEŠCE'!$B$1:$H$121</definedName>
    <definedName name="_xlnm.Print_Area" localSheetId="17">'HODNIK ZA PEŠCE-2'!$B$1:$H$111</definedName>
    <definedName name="_xlnm.Print_Area" localSheetId="18">KOLESARSKA!$B$1:$H$94</definedName>
    <definedName name="_xlnm.Print_Area" localSheetId="16">'MOST ČEZ BISTRICO'!$B$1:$H$148</definedName>
    <definedName name="_xlnm.Print_Area" localSheetId="4">'MOST ČEZ PERILŠČICO'!$B$1:$H$168</definedName>
    <definedName name="_xlnm.Print_Area" localSheetId="1">Opomba!$B$1:$G$50</definedName>
    <definedName name="_xlnm.Print_Area" localSheetId="24">'PRESTAVITEV DROGA'!$B$1:$H$56</definedName>
    <definedName name="_xlnm.Print_Area" localSheetId="11">RAZSVETLJAVA!$B$1:$H$127</definedName>
    <definedName name="_xlnm.Print_Area" localSheetId="22">'RAZSVETLJAVA - 2'!$B$1:$H$103</definedName>
    <definedName name="_xlnm.Print_Area" localSheetId="0">REK!$B$1:$E$20</definedName>
    <definedName name="_xlnm.Print_Area" localSheetId="2">'REK ETAPA-1'!$B$1:$E$31</definedName>
    <definedName name="_xlnm.Print_Area" localSheetId="14">'REK ETAPA-2'!$B$1:$E$31</definedName>
    <definedName name="_xlnm.Print_Area" localSheetId="5">'SKATLASTI PREPUST'!$B$1:$H$141</definedName>
    <definedName name="_xlnm.Print_Area" localSheetId="10">STRUGA!$B$1:$H$59</definedName>
    <definedName name="_xlnm.Print_Area" localSheetId="9">'STRUGA PERILŠČICA'!$B$1:$H$49</definedName>
    <definedName name="_xlnm.Print_Area" localSheetId="20">'STRUGA-POTOKA'!$B$1:$H$79</definedName>
    <definedName name="_xlnm.Print_Area" localSheetId="13">VODOVOD!$B$1:$H$47</definedName>
    <definedName name="_xlnm.Print_Area" localSheetId="25">'VODOVOD - 2'!$B$1:$H$47</definedName>
    <definedName name="posteljica">#REF!</definedName>
    <definedName name="POV">#REF!</definedName>
    <definedName name="površina">#REF!</definedName>
    <definedName name="pripravljalna">#REF!</definedName>
    <definedName name="q" localSheetId="19">#REF!</definedName>
    <definedName name="q" localSheetId="7">#REF!</definedName>
    <definedName name="q" localSheetId="8">#REF!</definedName>
    <definedName name="q" localSheetId="3">#REF!</definedName>
    <definedName name="q" localSheetId="15">#REF!</definedName>
    <definedName name="q" localSheetId="21">#REF!</definedName>
    <definedName name="q" localSheetId="12">#REF!</definedName>
    <definedName name="q" localSheetId="23">#REF!</definedName>
    <definedName name="q" localSheetId="6">#REF!</definedName>
    <definedName name="q" localSheetId="17">#REF!</definedName>
    <definedName name="q" localSheetId="18">#REF!</definedName>
    <definedName name="q" localSheetId="16">#REF!</definedName>
    <definedName name="q" localSheetId="4">#REF!</definedName>
    <definedName name="q" localSheetId="24">#REF!</definedName>
    <definedName name="q" localSheetId="11">#REF!</definedName>
    <definedName name="q" localSheetId="22">#REF!</definedName>
    <definedName name="q" localSheetId="5">#REF!</definedName>
    <definedName name="q" localSheetId="10">#REF!</definedName>
    <definedName name="q" localSheetId="9">#REF!</definedName>
    <definedName name="q" localSheetId="20">#REF!</definedName>
    <definedName name="q" localSheetId="13">#REF!</definedName>
    <definedName name="q" localSheetId="25">#REF!</definedName>
    <definedName name="q">#REF!</definedName>
    <definedName name="razd">#REF!</definedName>
    <definedName name="razdalja">#REF!</definedName>
    <definedName name="Reviz" localSheetId="19">[3]OSNOVA!#REF!</definedName>
    <definedName name="Reviz" localSheetId="7">[3]OSNOVA!#REF!</definedName>
    <definedName name="Reviz" localSheetId="8">[3]OSNOVA!#REF!</definedName>
    <definedName name="Reviz" localSheetId="3">[3]OSNOVA!#REF!</definedName>
    <definedName name="Reviz" localSheetId="15">[3]OSNOVA!#REF!</definedName>
    <definedName name="Reviz" localSheetId="21">[3]OSNOVA!#REF!</definedName>
    <definedName name="Reviz" localSheetId="12">[3]OSNOVA!#REF!</definedName>
    <definedName name="Reviz" localSheetId="23">[3]OSNOVA!#REF!</definedName>
    <definedName name="Reviz" localSheetId="6">[3]OSNOVA!#REF!</definedName>
    <definedName name="Reviz" localSheetId="17">[3]OSNOVA!#REF!</definedName>
    <definedName name="Reviz" localSheetId="18">[3]OSNOVA!#REF!</definedName>
    <definedName name="Reviz" localSheetId="16">[3]OSNOVA!#REF!</definedName>
    <definedName name="Reviz" localSheetId="4">[3]OSNOVA!#REF!</definedName>
    <definedName name="Reviz" localSheetId="24">[3]OSNOVA!#REF!</definedName>
    <definedName name="Reviz" localSheetId="11">[3]OSNOVA!#REF!</definedName>
    <definedName name="Reviz" localSheetId="22">[3]OSNOVA!#REF!</definedName>
    <definedName name="Reviz" localSheetId="5">[3]OSNOVA!#REF!</definedName>
    <definedName name="Reviz" localSheetId="10">[3]OSNOVA!#REF!</definedName>
    <definedName name="Reviz" localSheetId="9">[3]OSNOVA!#REF!</definedName>
    <definedName name="Reviz" localSheetId="20">[3]OSNOVA!#REF!</definedName>
    <definedName name="Reviz" localSheetId="13">[3]OSNOVA!#REF!</definedName>
    <definedName name="Reviz" localSheetId="25">[3]OSNOVA!#REF!</definedName>
    <definedName name="Reviz">[3]OSNOVA!#REF!</definedName>
    <definedName name="rrr" localSheetId="19">#REF!</definedName>
    <definedName name="rrr" localSheetId="7">#REF!</definedName>
    <definedName name="rrr" localSheetId="8">#REF!</definedName>
    <definedName name="rrr" localSheetId="3">#REF!</definedName>
    <definedName name="rrr" localSheetId="15">#REF!</definedName>
    <definedName name="rrr" localSheetId="21">#REF!</definedName>
    <definedName name="rrr" localSheetId="12">#REF!</definedName>
    <definedName name="rrr" localSheetId="23">#REF!</definedName>
    <definedName name="rrr" localSheetId="6">#REF!</definedName>
    <definedName name="rrr" localSheetId="17">#REF!</definedName>
    <definedName name="rrr" localSheetId="18">#REF!</definedName>
    <definedName name="rrr" localSheetId="16">#REF!</definedName>
    <definedName name="rrr" localSheetId="4">#REF!</definedName>
    <definedName name="rrr" localSheetId="24">#REF!</definedName>
    <definedName name="rrr" localSheetId="11">#REF!</definedName>
    <definedName name="rrr" localSheetId="22">#REF!</definedName>
    <definedName name="rrr" localSheetId="5">#REF!</definedName>
    <definedName name="rrr" localSheetId="10">#REF!</definedName>
    <definedName name="rrr" localSheetId="9">#REF!</definedName>
    <definedName name="rrr" localSheetId="20">#REF!</definedName>
    <definedName name="rrr" localSheetId="13">#REF!</definedName>
    <definedName name="rrr" localSheetId="25">#REF!</definedName>
    <definedName name="rrr">#REF!</definedName>
    <definedName name="s" localSheetId="19">#REF!</definedName>
    <definedName name="s" localSheetId="7">#REF!</definedName>
    <definedName name="s" localSheetId="8">#REF!</definedName>
    <definedName name="s" localSheetId="3">#REF!</definedName>
    <definedName name="s" localSheetId="15">#REF!</definedName>
    <definedName name="s" localSheetId="21">#REF!</definedName>
    <definedName name="s" localSheetId="12">#REF!</definedName>
    <definedName name="s" localSheetId="23">#REF!</definedName>
    <definedName name="s" localSheetId="6">#REF!</definedName>
    <definedName name="s" localSheetId="17">#REF!</definedName>
    <definedName name="s" localSheetId="18">#REF!</definedName>
    <definedName name="s" localSheetId="16">#REF!</definedName>
    <definedName name="s" localSheetId="4">#REF!</definedName>
    <definedName name="s" localSheetId="24">#REF!</definedName>
    <definedName name="s" localSheetId="11">#REF!</definedName>
    <definedName name="s" localSheetId="22">#REF!</definedName>
    <definedName name="s" localSheetId="5">#REF!</definedName>
    <definedName name="s" localSheetId="10">#REF!</definedName>
    <definedName name="s" localSheetId="9">#REF!</definedName>
    <definedName name="s" localSheetId="20">#REF!</definedName>
    <definedName name="s" localSheetId="13">#REF!</definedName>
    <definedName name="s" localSheetId="25">#REF!</definedName>
    <definedName name="s">#REF!</definedName>
    <definedName name="s_Prip_del">#REF!</definedName>
    <definedName name="SK_GRADBENA">[1]Popisi!$F$614</definedName>
    <definedName name="sk_IZOLACIJA" localSheetId="19">#REF!</definedName>
    <definedName name="sk_IZOLACIJA" localSheetId="7">#REF!</definedName>
    <definedName name="sk_IZOLACIJA" localSheetId="8">#REF!</definedName>
    <definedName name="sk_IZOLACIJA" localSheetId="3">#REF!</definedName>
    <definedName name="sk_IZOLACIJA" localSheetId="15">#REF!</definedName>
    <definedName name="sk_IZOLACIJA" localSheetId="21">#REF!</definedName>
    <definedName name="sk_IZOLACIJA" localSheetId="12">#REF!</definedName>
    <definedName name="sk_IZOLACIJA" localSheetId="23">#REF!</definedName>
    <definedName name="sk_IZOLACIJA" localSheetId="6">#REF!</definedName>
    <definedName name="sk_IZOLACIJA" localSheetId="17">#REF!</definedName>
    <definedName name="sk_IZOLACIJA" localSheetId="18">#REF!</definedName>
    <definedName name="sk_IZOLACIJA" localSheetId="16">#REF!</definedName>
    <definedName name="sk_IZOLACIJA" localSheetId="4">#REF!</definedName>
    <definedName name="sk_IZOLACIJA" localSheetId="24">#REF!</definedName>
    <definedName name="sk_IZOLACIJA" localSheetId="11">#REF!</definedName>
    <definedName name="sk_IZOLACIJA" localSheetId="22">#REF!</definedName>
    <definedName name="sk_IZOLACIJA" localSheetId="5">#REF!</definedName>
    <definedName name="sk_IZOLACIJA" localSheetId="10">#REF!</definedName>
    <definedName name="sk_IZOLACIJA" localSheetId="9">#REF!</definedName>
    <definedName name="sk_IZOLACIJA" localSheetId="20">#REF!</definedName>
    <definedName name="sk_IZOLACIJA" localSheetId="13">#REF!</definedName>
    <definedName name="sk_IZOLACIJA" localSheetId="25">#REF!</definedName>
    <definedName name="sk_IZOLACIJA">#REF!</definedName>
    <definedName name="SK_ODVODNJAVANJE">[1]Popisi!$F$364</definedName>
    <definedName name="SK_OPREMA" localSheetId="19">#REF!</definedName>
    <definedName name="SK_OPREMA" localSheetId="7">#REF!</definedName>
    <definedName name="SK_OPREMA" localSheetId="8">#REF!</definedName>
    <definedName name="SK_OPREMA" localSheetId="3">#REF!</definedName>
    <definedName name="SK_OPREMA" localSheetId="15">#REF!</definedName>
    <definedName name="SK_OPREMA" localSheetId="21">#REF!</definedName>
    <definedName name="SK_OPREMA" localSheetId="12">#REF!</definedName>
    <definedName name="SK_OPREMA" localSheetId="23">#REF!</definedName>
    <definedName name="SK_OPREMA" localSheetId="6">#REF!</definedName>
    <definedName name="SK_OPREMA" localSheetId="17">#REF!</definedName>
    <definedName name="SK_OPREMA" localSheetId="18">#REF!</definedName>
    <definedName name="SK_OPREMA" localSheetId="16">#REF!</definedName>
    <definedName name="SK_OPREMA" localSheetId="4">#REF!</definedName>
    <definedName name="SK_OPREMA" localSheetId="24">#REF!</definedName>
    <definedName name="SK_OPREMA" localSheetId="11">#REF!</definedName>
    <definedName name="SK_OPREMA" localSheetId="22">#REF!</definedName>
    <definedName name="SK_OPREMA" localSheetId="5">#REF!</definedName>
    <definedName name="SK_OPREMA" localSheetId="10">#REF!</definedName>
    <definedName name="SK_OPREMA" localSheetId="9">#REF!</definedName>
    <definedName name="SK_OPREMA" localSheetId="20">#REF!</definedName>
    <definedName name="SK_OPREMA" localSheetId="13">#REF!</definedName>
    <definedName name="SK_OPREMA" localSheetId="25">#REF!</definedName>
    <definedName name="SK_OPREMA">#REF!</definedName>
    <definedName name="SK_PLESKARSKA" localSheetId="19">#REF!</definedName>
    <definedName name="SK_PLESKARSKA" localSheetId="7">#REF!</definedName>
    <definedName name="SK_PLESKARSKA" localSheetId="8">#REF!</definedName>
    <definedName name="SK_PLESKARSKA" localSheetId="3">#REF!</definedName>
    <definedName name="SK_PLESKARSKA" localSheetId="15">#REF!</definedName>
    <definedName name="SK_PLESKARSKA" localSheetId="21">#REF!</definedName>
    <definedName name="SK_PLESKARSKA" localSheetId="12">#REF!</definedName>
    <definedName name="SK_PLESKARSKA" localSheetId="23">#REF!</definedName>
    <definedName name="SK_PLESKARSKA" localSheetId="6">#REF!</definedName>
    <definedName name="SK_PLESKARSKA" localSheetId="17">#REF!</definedName>
    <definedName name="SK_PLESKARSKA" localSheetId="18">#REF!</definedName>
    <definedName name="SK_PLESKARSKA" localSheetId="16">#REF!</definedName>
    <definedName name="SK_PLESKARSKA" localSheetId="4">#REF!</definedName>
    <definedName name="SK_PLESKARSKA" localSheetId="24">#REF!</definedName>
    <definedName name="SK_PLESKARSKA" localSheetId="11">#REF!</definedName>
    <definedName name="SK_PLESKARSKA" localSheetId="22">#REF!</definedName>
    <definedName name="SK_PLESKARSKA" localSheetId="5">#REF!</definedName>
    <definedName name="SK_PLESKARSKA" localSheetId="10">#REF!</definedName>
    <definedName name="SK_PLESKARSKA" localSheetId="9">#REF!</definedName>
    <definedName name="SK_PLESKARSKA" localSheetId="20">#REF!</definedName>
    <definedName name="SK_PLESKARSKA" localSheetId="13">#REF!</definedName>
    <definedName name="SK_PLESKARSKA" localSheetId="25">#REF!</definedName>
    <definedName name="SK_PLESKARSKA">#REF!</definedName>
    <definedName name="SK_PRIPRAVA">[1]Popisi!$F$201</definedName>
    <definedName name="SK_R" localSheetId="19">#REF!</definedName>
    <definedName name="SK_R" localSheetId="7">#REF!</definedName>
    <definedName name="SK_R" localSheetId="8">#REF!</definedName>
    <definedName name="SK_R" localSheetId="3">#REF!</definedName>
    <definedName name="SK_R" localSheetId="15">#REF!</definedName>
    <definedName name="SK_R" localSheetId="21">#REF!</definedName>
    <definedName name="SK_R" localSheetId="12">#REF!</definedName>
    <definedName name="SK_R" localSheetId="23">#REF!</definedName>
    <definedName name="SK_R" localSheetId="6">#REF!</definedName>
    <definedName name="SK_R" localSheetId="17">#REF!</definedName>
    <definedName name="SK_R" localSheetId="18">#REF!</definedName>
    <definedName name="SK_R" localSheetId="16">#REF!</definedName>
    <definedName name="SK_R" localSheetId="4">#REF!</definedName>
    <definedName name="SK_R" localSheetId="24">#REF!</definedName>
    <definedName name="SK_R" localSheetId="11">#REF!</definedName>
    <definedName name="SK_R" localSheetId="22">#REF!</definedName>
    <definedName name="SK_R" localSheetId="5">#REF!</definedName>
    <definedName name="SK_R" localSheetId="10">#REF!</definedName>
    <definedName name="SK_R" localSheetId="9">#REF!</definedName>
    <definedName name="SK_R" localSheetId="20">#REF!</definedName>
    <definedName name="SK_R" localSheetId="13">#REF!</definedName>
    <definedName name="SK_R" localSheetId="25">#REF!</definedName>
    <definedName name="SK_R">#REF!</definedName>
    <definedName name="SK_RAZNO" localSheetId="19">#REF!</definedName>
    <definedName name="SK_RAZNO" localSheetId="7">#REF!</definedName>
    <definedName name="SK_RAZNO" localSheetId="8">#REF!</definedName>
    <definedName name="SK_RAZNO" localSheetId="3">#REF!</definedName>
    <definedName name="SK_RAZNO" localSheetId="15">#REF!</definedName>
    <definedName name="SK_RAZNO" localSheetId="21">#REF!</definedName>
    <definedName name="SK_RAZNO" localSheetId="12">#REF!</definedName>
    <definedName name="SK_RAZNO" localSheetId="23">#REF!</definedName>
    <definedName name="SK_RAZNO" localSheetId="6">#REF!</definedName>
    <definedName name="SK_RAZNO" localSheetId="17">#REF!</definedName>
    <definedName name="SK_RAZNO" localSheetId="18">#REF!</definedName>
    <definedName name="SK_RAZNO" localSheetId="16">#REF!</definedName>
    <definedName name="SK_RAZNO" localSheetId="4">#REF!</definedName>
    <definedName name="SK_RAZNO" localSheetId="24">#REF!</definedName>
    <definedName name="SK_RAZNO" localSheetId="11">#REF!</definedName>
    <definedName name="SK_RAZNO" localSheetId="22">#REF!</definedName>
    <definedName name="SK_RAZNO" localSheetId="5">#REF!</definedName>
    <definedName name="SK_RAZNO" localSheetId="10">#REF!</definedName>
    <definedName name="SK_RAZNO" localSheetId="9">#REF!</definedName>
    <definedName name="SK_RAZNO" localSheetId="20">#REF!</definedName>
    <definedName name="SK_RAZNO" localSheetId="13">#REF!</definedName>
    <definedName name="SK_RAZNO" localSheetId="25">#REF!</definedName>
    <definedName name="SK_RAZNO">#REF!</definedName>
    <definedName name="sk_sanacija" localSheetId="19">#REF!</definedName>
    <definedName name="sk_sanacija" localSheetId="7">#REF!</definedName>
    <definedName name="sk_sanacija" localSheetId="8">#REF!</definedName>
    <definedName name="sk_sanacija" localSheetId="3">#REF!</definedName>
    <definedName name="sk_sanacija" localSheetId="15">#REF!</definedName>
    <definedName name="sk_sanacija" localSheetId="21">#REF!</definedName>
    <definedName name="sk_sanacija" localSheetId="12">#REF!</definedName>
    <definedName name="sk_sanacija" localSheetId="23">#REF!</definedName>
    <definedName name="sk_sanacija" localSheetId="6">#REF!</definedName>
    <definedName name="sk_sanacija" localSheetId="17">#REF!</definedName>
    <definedName name="sk_sanacija" localSheetId="18">#REF!</definedName>
    <definedName name="sk_sanacija" localSheetId="16">#REF!</definedName>
    <definedName name="sk_sanacija" localSheetId="4">#REF!</definedName>
    <definedName name="sk_sanacija" localSheetId="24">#REF!</definedName>
    <definedName name="sk_sanacija" localSheetId="11">#REF!</definedName>
    <definedName name="sk_sanacija" localSheetId="22">#REF!</definedName>
    <definedName name="sk_sanacija" localSheetId="5">#REF!</definedName>
    <definedName name="sk_sanacija" localSheetId="10">#REF!</definedName>
    <definedName name="sk_sanacija" localSheetId="9">#REF!</definedName>
    <definedName name="sk_sanacija" localSheetId="20">#REF!</definedName>
    <definedName name="sk_sanacija" localSheetId="13">#REF!</definedName>
    <definedName name="sk_sanacija" localSheetId="25">#REF!</definedName>
    <definedName name="sk_sanacija">#REF!</definedName>
    <definedName name="SK_TUJE">[1]Popisi!$F$692</definedName>
    <definedName name="sk_VOZISCNE" localSheetId="19">#REF!</definedName>
    <definedName name="sk_VOZISCNE" localSheetId="7">#REF!</definedName>
    <definedName name="sk_VOZISCNE" localSheetId="8">#REF!</definedName>
    <definedName name="sk_VOZISCNE" localSheetId="3">#REF!</definedName>
    <definedName name="sk_VOZISCNE" localSheetId="15">#REF!</definedName>
    <definedName name="sk_VOZISCNE" localSheetId="21">#REF!</definedName>
    <definedName name="sk_VOZISCNE" localSheetId="12">#REF!</definedName>
    <definedName name="sk_VOZISCNE" localSheetId="23">#REF!</definedName>
    <definedName name="sk_VOZISCNE" localSheetId="6">#REF!</definedName>
    <definedName name="sk_VOZISCNE" localSheetId="17">#REF!</definedName>
    <definedName name="sk_VOZISCNE" localSheetId="18">#REF!</definedName>
    <definedName name="sk_VOZISCNE" localSheetId="16">#REF!</definedName>
    <definedName name="sk_VOZISCNE" localSheetId="4">#REF!</definedName>
    <definedName name="sk_VOZISCNE" localSheetId="24">#REF!</definedName>
    <definedName name="sk_VOZISCNE" localSheetId="11">#REF!</definedName>
    <definedName name="sk_VOZISCNE" localSheetId="22">#REF!</definedName>
    <definedName name="sk_VOZISCNE" localSheetId="5">#REF!</definedName>
    <definedName name="sk_VOZISCNE" localSheetId="10">#REF!</definedName>
    <definedName name="sk_VOZISCNE" localSheetId="9">#REF!</definedName>
    <definedName name="sk_VOZISCNE" localSheetId="20">#REF!</definedName>
    <definedName name="sk_VOZISCNE" localSheetId="13">#REF!</definedName>
    <definedName name="sk_VOZISCNE" localSheetId="25">#REF!</definedName>
    <definedName name="sk_VOZISCNE">#REF!</definedName>
    <definedName name="sk_VOZIŠČNE">[1]Popisi!$F$324</definedName>
    <definedName name="SK_ZEMELJSKA">[1]Popisi!$F$282</definedName>
    <definedName name="sk_ZIDARSKA" localSheetId="19">#REF!</definedName>
    <definedName name="sk_ZIDARSKA" localSheetId="7">#REF!</definedName>
    <definedName name="sk_ZIDARSKA" localSheetId="8">#REF!</definedName>
    <definedName name="sk_ZIDARSKA" localSheetId="3">#REF!</definedName>
    <definedName name="sk_ZIDARSKA" localSheetId="15">#REF!</definedName>
    <definedName name="sk_ZIDARSKA" localSheetId="21">#REF!</definedName>
    <definedName name="sk_ZIDARSKA" localSheetId="12">#REF!</definedName>
    <definedName name="sk_ZIDARSKA" localSheetId="23">#REF!</definedName>
    <definedName name="sk_ZIDARSKA" localSheetId="6">#REF!</definedName>
    <definedName name="sk_ZIDARSKA" localSheetId="17">#REF!</definedName>
    <definedName name="sk_ZIDARSKA" localSheetId="18">#REF!</definedName>
    <definedName name="sk_ZIDARSKA" localSheetId="16">#REF!</definedName>
    <definedName name="sk_ZIDARSKA" localSheetId="4">#REF!</definedName>
    <definedName name="sk_ZIDARSKA" localSheetId="24">#REF!</definedName>
    <definedName name="sk_ZIDARSKA" localSheetId="11">#REF!</definedName>
    <definedName name="sk_ZIDARSKA" localSheetId="22">#REF!</definedName>
    <definedName name="sk_ZIDARSKA" localSheetId="5">#REF!</definedName>
    <definedName name="sk_ZIDARSKA" localSheetId="10">#REF!</definedName>
    <definedName name="sk_ZIDARSKA" localSheetId="9">#REF!</definedName>
    <definedName name="sk_ZIDARSKA" localSheetId="20">#REF!</definedName>
    <definedName name="sk_ZIDARSKA" localSheetId="13">#REF!</definedName>
    <definedName name="sk_ZIDARSKA" localSheetId="25">#REF!</definedName>
    <definedName name="sk_ZIDARSKA">#REF!</definedName>
    <definedName name="skA">'[5]STRUŠKA II'!$H$27</definedName>
    <definedName name="stmape" localSheetId="19">[3]OSNOVA!#REF!</definedName>
    <definedName name="stmape" localSheetId="7">[3]OSNOVA!#REF!</definedName>
    <definedName name="stmape" localSheetId="8">[3]OSNOVA!#REF!</definedName>
    <definedName name="stmape" localSheetId="3">[3]OSNOVA!#REF!</definedName>
    <definedName name="stmape" localSheetId="15">[3]OSNOVA!#REF!</definedName>
    <definedName name="stmape" localSheetId="21">[3]OSNOVA!#REF!</definedName>
    <definedName name="stmape" localSheetId="12">[3]OSNOVA!#REF!</definedName>
    <definedName name="stmape" localSheetId="23">[3]OSNOVA!#REF!</definedName>
    <definedName name="stmape" localSheetId="6">[3]OSNOVA!#REF!</definedName>
    <definedName name="stmape" localSheetId="17">[3]OSNOVA!#REF!</definedName>
    <definedName name="stmape" localSheetId="18">[3]OSNOVA!#REF!</definedName>
    <definedName name="stmape" localSheetId="16">[3]OSNOVA!#REF!</definedName>
    <definedName name="stmape" localSheetId="4">[3]OSNOVA!#REF!</definedName>
    <definedName name="stmape" localSheetId="24">[3]OSNOVA!#REF!</definedName>
    <definedName name="stmape" localSheetId="11">[3]OSNOVA!#REF!</definedName>
    <definedName name="stmape" localSheetId="22">[3]OSNOVA!#REF!</definedName>
    <definedName name="stmape" localSheetId="5">[3]OSNOVA!#REF!</definedName>
    <definedName name="stmape" localSheetId="10">[3]OSNOVA!#REF!</definedName>
    <definedName name="stmape" localSheetId="9">[3]OSNOVA!#REF!</definedName>
    <definedName name="stmape" localSheetId="20">[3]OSNOVA!#REF!</definedName>
    <definedName name="stmape" localSheetId="13">[3]OSNOVA!#REF!</definedName>
    <definedName name="stmape" localSheetId="25">[3]OSNOVA!#REF!</definedName>
    <definedName name="stmape">[3]OSNOVA!#REF!</definedName>
    <definedName name="stnac" localSheetId="19">[3]OSNOVA!#REF!</definedName>
    <definedName name="stnac" localSheetId="7">[3]OSNOVA!#REF!</definedName>
    <definedName name="stnac" localSheetId="8">[3]OSNOVA!#REF!</definedName>
    <definedName name="stnac" localSheetId="3">[3]OSNOVA!#REF!</definedName>
    <definedName name="stnac" localSheetId="15">[3]OSNOVA!#REF!</definedName>
    <definedName name="stnac" localSheetId="21">[3]OSNOVA!#REF!</definedName>
    <definedName name="stnac" localSheetId="12">[3]OSNOVA!#REF!</definedName>
    <definedName name="stnac" localSheetId="23">[3]OSNOVA!#REF!</definedName>
    <definedName name="stnac" localSheetId="6">[3]OSNOVA!#REF!</definedName>
    <definedName name="stnac" localSheetId="17">[3]OSNOVA!#REF!</definedName>
    <definedName name="stnac" localSheetId="18">[3]OSNOVA!#REF!</definedName>
    <definedName name="stnac" localSheetId="16">[3]OSNOVA!#REF!</definedName>
    <definedName name="stnac" localSheetId="4">[3]OSNOVA!#REF!</definedName>
    <definedName name="stnac" localSheetId="24">[3]OSNOVA!#REF!</definedName>
    <definedName name="stnac" localSheetId="11">[3]OSNOVA!#REF!</definedName>
    <definedName name="stnac" localSheetId="22">[3]OSNOVA!#REF!</definedName>
    <definedName name="stnac" localSheetId="5">[3]OSNOVA!#REF!</definedName>
    <definedName name="stnac" localSheetId="10">[3]OSNOVA!#REF!</definedName>
    <definedName name="stnac" localSheetId="9">[3]OSNOVA!#REF!</definedName>
    <definedName name="stnac" localSheetId="20">[3]OSNOVA!#REF!</definedName>
    <definedName name="stnac" localSheetId="13">[3]OSNOVA!#REF!</definedName>
    <definedName name="stnac" localSheetId="25">[3]OSNOVA!#REF!</definedName>
    <definedName name="stnac">[3]OSNOVA!#REF!</definedName>
    <definedName name="stpro" localSheetId="19">[3]OSNOVA!#REF!</definedName>
    <definedName name="stpro" localSheetId="7">[3]OSNOVA!#REF!</definedName>
    <definedName name="stpro" localSheetId="8">[3]OSNOVA!#REF!</definedName>
    <definedName name="stpro" localSheetId="3">[3]OSNOVA!#REF!</definedName>
    <definedName name="stpro" localSheetId="15">[3]OSNOVA!#REF!</definedName>
    <definedName name="stpro" localSheetId="21">[3]OSNOVA!#REF!</definedName>
    <definedName name="stpro" localSheetId="12">[3]OSNOVA!#REF!</definedName>
    <definedName name="stpro" localSheetId="23">[3]OSNOVA!#REF!</definedName>
    <definedName name="stpro" localSheetId="6">[3]OSNOVA!#REF!</definedName>
    <definedName name="stpro" localSheetId="17">[3]OSNOVA!#REF!</definedName>
    <definedName name="stpro" localSheetId="18">[3]OSNOVA!#REF!</definedName>
    <definedName name="stpro" localSheetId="16">[3]OSNOVA!#REF!</definedName>
    <definedName name="stpro" localSheetId="4">[3]OSNOVA!#REF!</definedName>
    <definedName name="stpro" localSheetId="24">[3]OSNOVA!#REF!</definedName>
    <definedName name="stpro" localSheetId="11">[3]OSNOVA!#REF!</definedName>
    <definedName name="stpro" localSheetId="22">[3]OSNOVA!#REF!</definedName>
    <definedName name="stpro" localSheetId="5">[3]OSNOVA!#REF!</definedName>
    <definedName name="stpro" localSheetId="10">[3]OSNOVA!#REF!</definedName>
    <definedName name="stpro" localSheetId="9">[3]OSNOVA!#REF!</definedName>
    <definedName name="stpro" localSheetId="20">[3]OSNOVA!#REF!</definedName>
    <definedName name="stpro" localSheetId="13">[3]OSNOVA!#REF!</definedName>
    <definedName name="stpro" localSheetId="25">[3]OSNOVA!#REF!</definedName>
    <definedName name="stpro">[3]OSNOVA!#REF!</definedName>
    <definedName name="SU_MONTDELA">#REF!</definedName>
    <definedName name="SU_NABAVAMAT">#REF!</definedName>
    <definedName name="SU_ZEMDELA">#REF!</definedName>
    <definedName name="Sub_11">#REF!</definedName>
    <definedName name="Sub_12">#REF!</definedName>
    <definedName name="š">#REF!</definedName>
    <definedName name="tampon">#REF!</definedName>
    <definedName name="TecEURO">[4]osnova!$B$12</definedName>
    <definedName name="_xlnm.Print_Titles" localSheetId="19">AP!$22:$23</definedName>
    <definedName name="_xlnm.Print_Titles" localSheetId="7">'AP-1'!$22:$23</definedName>
    <definedName name="_xlnm.Print_Titles" localSheetId="8">'AP-2'!$22:$23</definedName>
    <definedName name="_xlnm.Print_Titles" localSheetId="3">'CESTA-1'!$22:$23</definedName>
    <definedName name="_xlnm.Print_Titles" localSheetId="15">'CESTA-2'!$20:$21</definedName>
    <definedName name="_xlnm.Print_Titles" localSheetId="21">'DEVIACIJA MOSTU'!$18:$19</definedName>
    <definedName name="_xlnm.Print_Titles" localSheetId="12">'ELEKTRO KANALIZACIJA'!$20:$21</definedName>
    <definedName name="_xlnm.Print_Titles" localSheetId="23">'ELEKTRO KANALIZACIJA - 2'!$18:$19</definedName>
    <definedName name="_xlnm.Print_Titles" localSheetId="6">'HODNIK ZA PEŠCE'!$18:$19</definedName>
    <definedName name="_xlnm.Print_Titles" localSheetId="17">'HODNIK ZA PEŠCE-2'!$18:$19</definedName>
    <definedName name="_xlnm.Print_Titles" localSheetId="18">KOLESARSKA!$18:$19</definedName>
    <definedName name="_xlnm.Print_Titles" localSheetId="16">'MOST ČEZ BISTRICO'!$18:$19</definedName>
    <definedName name="_xlnm.Print_Titles" localSheetId="4">'MOST ČEZ PERILŠČICO'!$20:$21</definedName>
    <definedName name="_xlnm.Print_Titles" localSheetId="24">'PRESTAVITEV DROGA'!$18:$18</definedName>
    <definedName name="_xlnm.Print_Titles" localSheetId="11">RAZSVETLJAVA!$20:$21</definedName>
    <definedName name="_xlnm.Print_Titles" localSheetId="22">'RAZSVETLJAVA - 2'!$20:$21</definedName>
    <definedName name="_xlnm.Print_Titles" localSheetId="5">'SKATLASTI PREPUST'!$18:$19</definedName>
    <definedName name="_xlnm.Print_Titles" localSheetId="10">STRUGA!$16:$17</definedName>
    <definedName name="_xlnm.Print_Titles" localSheetId="9">'STRUGA PERILŠČICA'!$16:$17</definedName>
    <definedName name="_xlnm.Print_Titles" localSheetId="20">'STRUGA-POTOKA'!$16:$17</definedName>
    <definedName name="_xlnm.Print_Titles" localSheetId="13">VODOVOD!$14:$15</definedName>
    <definedName name="_xlnm.Print_Titles" localSheetId="25">'VODOVOD - 2'!$14:$15</definedName>
    <definedName name="tocka" localSheetId="19">[3]OSNOVA!#REF!</definedName>
    <definedName name="tocka" localSheetId="7">[3]OSNOVA!#REF!</definedName>
    <definedName name="tocka" localSheetId="8">[3]OSNOVA!#REF!</definedName>
    <definedName name="tocka" localSheetId="3">[3]OSNOVA!#REF!</definedName>
    <definedName name="tocka" localSheetId="15">[3]OSNOVA!#REF!</definedName>
    <definedName name="tocka" localSheetId="21">[3]OSNOVA!#REF!</definedName>
    <definedName name="tocka" localSheetId="12">[3]OSNOVA!#REF!</definedName>
    <definedName name="tocka" localSheetId="23">[3]OSNOVA!#REF!</definedName>
    <definedName name="tocka" localSheetId="6">[3]OSNOVA!#REF!</definedName>
    <definedName name="tocka" localSheetId="17">[3]OSNOVA!#REF!</definedName>
    <definedName name="tocka" localSheetId="18">[3]OSNOVA!#REF!</definedName>
    <definedName name="tocka" localSheetId="16">[3]OSNOVA!#REF!</definedName>
    <definedName name="tocka" localSheetId="4">[3]OSNOVA!#REF!</definedName>
    <definedName name="tocka" localSheetId="24">[3]OSNOVA!#REF!</definedName>
    <definedName name="tocka" localSheetId="11">[3]OSNOVA!#REF!</definedName>
    <definedName name="tocka" localSheetId="22">[3]OSNOVA!#REF!</definedName>
    <definedName name="tocka" localSheetId="5">[3]OSNOVA!#REF!</definedName>
    <definedName name="tocka" localSheetId="10">[3]OSNOVA!#REF!</definedName>
    <definedName name="tocka" localSheetId="9">[3]OSNOVA!#REF!</definedName>
    <definedName name="tocka" localSheetId="20">[3]OSNOVA!#REF!</definedName>
    <definedName name="tocka" localSheetId="13">[3]OSNOVA!#REF!</definedName>
    <definedName name="tocka" localSheetId="25">[3]OSNOVA!#REF!</definedName>
    <definedName name="tocka">[3]OSNOVA!#REF!</definedName>
    <definedName name="volc">#REF!</definedName>
    <definedName name="volv">#REF!</definedName>
    <definedName name="wws">[6]OSNOVA!$B$38</definedName>
  </definedNames>
  <calcPr calcId="18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48" l="1"/>
  <c r="G110" i="46"/>
  <c r="H83" i="61" l="1"/>
  <c r="H81" i="52"/>
  <c r="H28" i="8" l="1"/>
  <c r="H64" i="45" l="1"/>
  <c r="G20" i="6" l="1"/>
  <c r="F20" i="6"/>
  <c r="E20" i="6"/>
  <c r="D20" i="6"/>
  <c r="C19" i="6"/>
  <c r="C18" i="6"/>
  <c r="G14" i="6"/>
  <c r="F14" i="6"/>
  <c r="E14" i="6"/>
  <c r="D14" i="6"/>
  <c r="C13" i="6"/>
  <c r="C12" i="6"/>
  <c r="H43" i="64" l="1"/>
  <c r="H44" i="64"/>
  <c r="B27" i="32"/>
  <c r="B25" i="32"/>
  <c r="G46" i="64"/>
  <c r="H42" i="64"/>
  <c r="H41" i="64"/>
  <c r="H40" i="64"/>
  <c r="H39" i="64"/>
  <c r="H38" i="64"/>
  <c r="B38" i="64"/>
  <c r="G34" i="64"/>
  <c r="H32" i="64"/>
  <c r="H31" i="64"/>
  <c r="H30" i="64"/>
  <c r="H29" i="64"/>
  <c r="H28" i="64"/>
  <c r="H27" i="64"/>
  <c r="H26" i="64"/>
  <c r="B26" i="64"/>
  <c r="G22" i="64"/>
  <c r="H20" i="64"/>
  <c r="H22" i="64" s="1"/>
  <c r="B20" i="64"/>
  <c r="D8" i="64" s="1"/>
  <c r="D6" i="64"/>
  <c r="C1" i="64"/>
  <c r="B4" i="64" s="1"/>
  <c r="H40" i="63"/>
  <c r="H39" i="63"/>
  <c r="H38" i="63"/>
  <c r="H37" i="63"/>
  <c r="H36" i="63"/>
  <c r="G56" i="63"/>
  <c r="H54" i="63"/>
  <c r="H53" i="63"/>
  <c r="H52" i="63"/>
  <c r="B52" i="63"/>
  <c r="G48" i="63"/>
  <c r="H46" i="63"/>
  <c r="H48" i="63" s="1"/>
  <c r="B46" i="63"/>
  <c r="G42" i="63"/>
  <c r="H35" i="63"/>
  <c r="B35" i="63"/>
  <c r="B36" i="63" s="1"/>
  <c r="G31" i="63"/>
  <c r="H29" i="63"/>
  <c r="B29" i="63"/>
  <c r="G25" i="63"/>
  <c r="H23" i="63"/>
  <c r="H22" i="63"/>
  <c r="B22" i="63"/>
  <c r="D6" i="63"/>
  <c r="C1" i="63"/>
  <c r="B4" i="63" s="1"/>
  <c r="B23" i="32"/>
  <c r="B65" i="62"/>
  <c r="B66" i="62" s="1"/>
  <c r="B67" i="62" s="1"/>
  <c r="H65" i="62"/>
  <c r="H66" i="62"/>
  <c r="H67" i="62"/>
  <c r="H68" i="62"/>
  <c r="G70" i="62"/>
  <c r="H47" i="62"/>
  <c r="H46" i="62"/>
  <c r="H45" i="62"/>
  <c r="H27" i="62"/>
  <c r="H26" i="62"/>
  <c r="H25" i="62"/>
  <c r="G61" i="62"/>
  <c r="H59" i="62"/>
  <c r="B59" i="62"/>
  <c r="G55" i="62"/>
  <c r="H53" i="62"/>
  <c r="B53" i="62"/>
  <c r="G49" i="62"/>
  <c r="H44" i="62"/>
  <c r="H33" i="62"/>
  <c r="B33" i="62"/>
  <c r="B44" i="62" s="1"/>
  <c r="G29" i="62"/>
  <c r="H24" i="62"/>
  <c r="B24" i="62"/>
  <c r="B25" i="62" s="1"/>
  <c r="D6" i="62"/>
  <c r="C1" i="62"/>
  <c r="B4" i="62" s="1"/>
  <c r="H100" i="61"/>
  <c r="H99" i="61"/>
  <c r="H68" i="61"/>
  <c r="H77" i="61"/>
  <c r="H76" i="61"/>
  <c r="H75" i="61"/>
  <c r="H73" i="61"/>
  <c r="H72" i="61"/>
  <c r="H71" i="61"/>
  <c r="H69" i="61"/>
  <c r="H66" i="61"/>
  <c r="H65" i="61"/>
  <c r="H64" i="61"/>
  <c r="H63" i="61"/>
  <c r="H62" i="61"/>
  <c r="H61" i="61"/>
  <c r="H60" i="61"/>
  <c r="H59" i="61"/>
  <c r="H58" i="61"/>
  <c r="H57" i="61"/>
  <c r="H55" i="61"/>
  <c r="H48" i="61"/>
  <c r="H47" i="61"/>
  <c r="H46" i="61"/>
  <c r="H45" i="61"/>
  <c r="H26" i="61"/>
  <c r="H27" i="61"/>
  <c r="H28" i="61"/>
  <c r="B21" i="32"/>
  <c r="G102" i="61"/>
  <c r="H98" i="61"/>
  <c r="B98" i="61"/>
  <c r="B99" i="61" s="1"/>
  <c r="G94" i="61"/>
  <c r="H92" i="61"/>
  <c r="H91" i="61"/>
  <c r="H90" i="61"/>
  <c r="H89" i="61"/>
  <c r="B89" i="61"/>
  <c r="G85" i="61"/>
  <c r="B83" i="61"/>
  <c r="G79" i="61"/>
  <c r="H54" i="61"/>
  <c r="B54" i="61"/>
  <c r="B55" i="61" s="1"/>
  <c r="G50" i="61"/>
  <c r="H34" i="61"/>
  <c r="B34" i="61"/>
  <c r="G30" i="61"/>
  <c r="B26" i="61"/>
  <c r="D6" i="61"/>
  <c r="C1" i="61"/>
  <c r="G18" i="61" s="1"/>
  <c r="H42" i="63" l="1"/>
  <c r="H46" i="64"/>
  <c r="H34" i="64"/>
  <c r="H8" i="64" s="1"/>
  <c r="C27" i="32"/>
  <c r="C25" i="32"/>
  <c r="H6" i="64"/>
  <c r="G12" i="64"/>
  <c r="B27" i="64"/>
  <c r="B39" i="64"/>
  <c r="B28" i="64"/>
  <c r="B37" i="63"/>
  <c r="H31" i="63"/>
  <c r="H56" i="63"/>
  <c r="B53" i="63"/>
  <c r="B54" i="63" s="1"/>
  <c r="H25" i="63"/>
  <c r="H6" i="63" s="1"/>
  <c r="G16" i="63"/>
  <c r="B23" i="63"/>
  <c r="C23" i="32"/>
  <c r="H70" i="62"/>
  <c r="B68" i="62"/>
  <c r="H61" i="62"/>
  <c r="B26" i="62"/>
  <c r="B27" i="62" s="1"/>
  <c r="D8" i="62" s="1"/>
  <c r="B45" i="62"/>
  <c r="B46" i="62" s="1"/>
  <c r="H29" i="62"/>
  <c r="H6" i="62" s="1"/>
  <c r="H55" i="62"/>
  <c r="H49" i="62"/>
  <c r="G16" i="62"/>
  <c r="B100" i="61"/>
  <c r="H30" i="61"/>
  <c r="H6" i="61" s="1"/>
  <c r="B57" i="61"/>
  <c r="H79" i="61"/>
  <c r="H50" i="61"/>
  <c r="H85" i="61"/>
  <c r="H94" i="61"/>
  <c r="H102" i="61"/>
  <c r="C21" i="32"/>
  <c r="B4" i="61"/>
  <c r="B90" i="61"/>
  <c r="B91" i="61" s="1"/>
  <c r="B27" i="61"/>
  <c r="B28" i="61" s="1"/>
  <c r="H79" i="60"/>
  <c r="H78" i="60"/>
  <c r="H52" i="60"/>
  <c r="H51" i="60"/>
  <c r="H48" i="60"/>
  <c r="H47" i="60"/>
  <c r="H45" i="60"/>
  <c r="B19" i="32"/>
  <c r="G87" i="60"/>
  <c r="H85" i="60"/>
  <c r="B85" i="60"/>
  <c r="G81" i="60"/>
  <c r="H77" i="60"/>
  <c r="H75" i="60"/>
  <c r="H74" i="60"/>
  <c r="H73" i="60"/>
  <c r="H71" i="60"/>
  <c r="H69" i="60"/>
  <c r="H68" i="60"/>
  <c r="B68" i="60"/>
  <c r="G64" i="60"/>
  <c r="H62" i="60"/>
  <c r="H59" i="60"/>
  <c r="B59" i="60"/>
  <c r="G54" i="60"/>
  <c r="H43" i="60"/>
  <c r="H41" i="60"/>
  <c r="H40" i="60"/>
  <c r="H39" i="60"/>
  <c r="H38" i="60"/>
  <c r="H37" i="60"/>
  <c r="B37" i="60"/>
  <c r="G32" i="60"/>
  <c r="H30" i="60"/>
  <c r="H27" i="60"/>
  <c r="H26" i="60"/>
  <c r="H25" i="60"/>
  <c r="H24" i="60"/>
  <c r="B24" i="60"/>
  <c r="D6" i="60"/>
  <c r="C1" i="60"/>
  <c r="C19" i="32" s="1"/>
  <c r="H74" i="59"/>
  <c r="H73" i="59"/>
  <c r="H72" i="59"/>
  <c r="B61" i="59"/>
  <c r="H65" i="59"/>
  <c r="H64" i="59"/>
  <c r="H63" i="59"/>
  <c r="H62" i="59"/>
  <c r="H55" i="59"/>
  <c r="H52" i="59"/>
  <c r="H51" i="59"/>
  <c r="H49" i="59"/>
  <c r="H48" i="59"/>
  <c r="H28" i="59"/>
  <c r="B17" i="32"/>
  <c r="G76" i="59"/>
  <c r="H71" i="59"/>
  <c r="B71" i="59"/>
  <c r="B72" i="59" s="1"/>
  <c r="G67" i="59"/>
  <c r="H61" i="59"/>
  <c r="G57" i="59"/>
  <c r="H46" i="59"/>
  <c r="H44" i="59"/>
  <c r="H43" i="59"/>
  <c r="H42" i="59"/>
  <c r="H41" i="59"/>
  <c r="H40" i="59"/>
  <c r="B40" i="59"/>
  <c r="G35" i="59"/>
  <c r="H33" i="59"/>
  <c r="H32" i="59"/>
  <c r="H31" i="59"/>
  <c r="H30" i="59"/>
  <c r="H29" i="59"/>
  <c r="H25" i="59"/>
  <c r="H24" i="59"/>
  <c r="H23" i="59"/>
  <c r="H22" i="59"/>
  <c r="B22" i="59"/>
  <c r="D6" i="59"/>
  <c r="C1" i="59"/>
  <c r="G14" i="59" s="1"/>
  <c r="H130" i="58"/>
  <c r="H129" i="58"/>
  <c r="B129" i="58"/>
  <c r="B101" i="58"/>
  <c r="B103" i="58" s="1"/>
  <c r="G109" i="58"/>
  <c r="H107" i="58"/>
  <c r="H106" i="58"/>
  <c r="H105" i="58"/>
  <c r="H103" i="58"/>
  <c r="H101" i="58"/>
  <c r="H95" i="58"/>
  <c r="H94" i="58"/>
  <c r="H93" i="58"/>
  <c r="H92" i="58"/>
  <c r="H90" i="58"/>
  <c r="H84" i="58"/>
  <c r="H62" i="58"/>
  <c r="H61" i="58"/>
  <c r="H57" i="58"/>
  <c r="H55" i="58"/>
  <c r="H53" i="58"/>
  <c r="H51" i="58"/>
  <c r="H50" i="58"/>
  <c r="H36" i="58"/>
  <c r="H35" i="58"/>
  <c r="H34" i="58"/>
  <c r="H31" i="58"/>
  <c r="H30" i="58"/>
  <c r="H29" i="58"/>
  <c r="H28" i="58"/>
  <c r="B15" i="32"/>
  <c r="G132" i="58"/>
  <c r="H128" i="58"/>
  <c r="B128" i="58"/>
  <c r="G124" i="58"/>
  <c r="H122" i="58"/>
  <c r="H121" i="58"/>
  <c r="H120" i="58"/>
  <c r="H118" i="58"/>
  <c r="H117" i="58"/>
  <c r="H115" i="58"/>
  <c r="H114" i="58"/>
  <c r="H113" i="58"/>
  <c r="B113" i="58"/>
  <c r="G97" i="58"/>
  <c r="H89" i="58"/>
  <c r="H87" i="58"/>
  <c r="H86" i="58"/>
  <c r="H85" i="58"/>
  <c r="H82" i="58"/>
  <c r="B82" i="58"/>
  <c r="B84" i="58" s="1"/>
  <c r="G78" i="58"/>
  <c r="H76" i="58"/>
  <c r="H74" i="58"/>
  <c r="H71" i="58"/>
  <c r="H69" i="58"/>
  <c r="B69" i="58"/>
  <c r="G64" i="58"/>
  <c r="H58" i="58"/>
  <c r="H48" i="58"/>
  <c r="H47" i="58"/>
  <c r="H46" i="58"/>
  <c r="H45" i="58"/>
  <c r="H44" i="58"/>
  <c r="H43" i="58"/>
  <c r="B43" i="58"/>
  <c r="G38" i="58"/>
  <c r="B28" i="58"/>
  <c r="D6" i="58"/>
  <c r="C1" i="58"/>
  <c r="G20" i="58" s="1"/>
  <c r="H89" i="57"/>
  <c r="H88" i="57"/>
  <c r="H65" i="57"/>
  <c r="H48" i="57"/>
  <c r="H47" i="57"/>
  <c r="H46" i="57"/>
  <c r="H45" i="57"/>
  <c r="H42" i="57"/>
  <c r="H40" i="57"/>
  <c r="H38" i="57"/>
  <c r="B13" i="32"/>
  <c r="G91" i="57"/>
  <c r="H87" i="57"/>
  <c r="B87" i="57"/>
  <c r="B88" i="57" s="1"/>
  <c r="G83" i="57"/>
  <c r="H81" i="57"/>
  <c r="H80" i="57"/>
  <c r="H79" i="57"/>
  <c r="H78" i="57"/>
  <c r="H76" i="57"/>
  <c r="H75" i="57"/>
  <c r="H74" i="57"/>
  <c r="H73" i="57"/>
  <c r="H72" i="57"/>
  <c r="H71" i="57"/>
  <c r="B71" i="57"/>
  <c r="G67" i="57"/>
  <c r="H63" i="57"/>
  <c r="H61" i="57"/>
  <c r="H58" i="57"/>
  <c r="H57" i="57"/>
  <c r="H55" i="57"/>
  <c r="B55" i="57"/>
  <c r="B57" i="57" s="1"/>
  <c r="G50" i="57"/>
  <c r="H37" i="57"/>
  <c r="H35" i="57"/>
  <c r="H34" i="57"/>
  <c r="H33" i="57"/>
  <c r="H32" i="57"/>
  <c r="H31" i="57"/>
  <c r="B31" i="57"/>
  <c r="G27" i="57"/>
  <c r="H25" i="57"/>
  <c r="D6" i="57"/>
  <c r="C1" i="57"/>
  <c r="G16" i="57" s="1"/>
  <c r="H106" i="56"/>
  <c r="H105" i="56"/>
  <c r="G100" i="56"/>
  <c r="H98" i="56"/>
  <c r="H97" i="56"/>
  <c r="H95" i="56"/>
  <c r="H93" i="56"/>
  <c r="H91" i="56"/>
  <c r="H90" i="56"/>
  <c r="H89" i="56"/>
  <c r="H88" i="56"/>
  <c r="H87" i="56"/>
  <c r="H86" i="56"/>
  <c r="B29" i="64" l="1"/>
  <c r="B30" i="64" s="1"/>
  <c r="B40" i="64"/>
  <c r="B41" i="64" s="1"/>
  <c r="B38" i="63"/>
  <c r="B39" i="63" s="1"/>
  <c r="B47" i="62"/>
  <c r="H8" i="62"/>
  <c r="B58" i="61"/>
  <c r="B59" i="61" s="1"/>
  <c r="B45" i="61"/>
  <c r="B92" i="61"/>
  <c r="H81" i="60"/>
  <c r="H32" i="60"/>
  <c r="H64" i="60"/>
  <c r="H87" i="60"/>
  <c r="H54" i="60"/>
  <c r="B38" i="60"/>
  <c r="B69" i="60"/>
  <c r="G16" i="60"/>
  <c r="B4" i="60"/>
  <c r="H6" i="60"/>
  <c r="B25" i="60"/>
  <c r="B62" i="60"/>
  <c r="B73" i="59"/>
  <c r="B74" i="59" s="1"/>
  <c r="B62" i="59"/>
  <c r="B63" i="59" s="1"/>
  <c r="H57" i="59"/>
  <c r="H67" i="59"/>
  <c r="H76" i="59"/>
  <c r="H35" i="59"/>
  <c r="H6" i="59" s="1"/>
  <c r="C17" i="32"/>
  <c r="B4" i="59"/>
  <c r="B23" i="59"/>
  <c r="B24" i="59" s="1"/>
  <c r="B41" i="59"/>
  <c r="B130" i="58"/>
  <c r="H109" i="58"/>
  <c r="H64" i="58"/>
  <c r="H97" i="58"/>
  <c r="H78" i="58"/>
  <c r="H124" i="58"/>
  <c r="H132" i="58"/>
  <c r="H38" i="58"/>
  <c r="H6" i="58" s="1"/>
  <c r="C15" i="32"/>
  <c r="B4" i="58"/>
  <c r="B29" i="58"/>
  <c r="B44" i="58"/>
  <c r="B71" i="58"/>
  <c r="B85" i="58"/>
  <c r="B86" i="58" s="1"/>
  <c r="B114" i="58"/>
  <c r="B115" i="58" s="1"/>
  <c r="B89" i="57"/>
  <c r="H83" i="57"/>
  <c r="H67" i="57"/>
  <c r="H91" i="57"/>
  <c r="H50" i="57"/>
  <c r="H27" i="57"/>
  <c r="H6" i="57" s="1"/>
  <c r="C13" i="32"/>
  <c r="B4" i="57"/>
  <c r="B25" i="57"/>
  <c r="B32" i="57"/>
  <c r="B33" i="57" s="1"/>
  <c r="B58" i="57"/>
  <c r="B61" i="57" s="1"/>
  <c r="B72" i="57"/>
  <c r="H85" i="56"/>
  <c r="H83" i="56"/>
  <c r="H82" i="56"/>
  <c r="H80" i="56"/>
  <c r="H72" i="56"/>
  <c r="H70" i="56"/>
  <c r="H69" i="56"/>
  <c r="H68" i="56"/>
  <c r="H67" i="56"/>
  <c r="H65" i="56"/>
  <c r="H54" i="56"/>
  <c r="H53" i="56"/>
  <c r="H52" i="56"/>
  <c r="H51" i="56"/>
  <c r="H48" i="56"/>
  <c r="H46" i="56"/>
  <c r="H44" i="56"/>
  <c r="B37" i="56"/>
  <c r="H37" i="56"/>
  <c r="H31" i="56"/>
  <c r="H30" i="56"/>
  <c r="H29" i="56"/>
  <c r="H28" i="56"/>
  <c r="H27" i="56"/>
  <c r="H26" i="56"/>
  <c r="B11" i="32"/>
  <c r="G108" i="56"/>
  <c r="H104" i="56"/>
  <c r="B104" i="56"/>
  <c r="B105" i="56" s="1"/>
  <c r="H79" i="56"/>
  <c r="H78" i="56"/>
  <c r="B78" i="56"/>
  <c r="G74" i="56"/>
  <c r="H62" i="56"/>
  <c r="H60" i="56"/>
  <c r="B60" i="56"/>
  <c r="G56" i="56"/>
  <c r="H43" i="56"/>
  <c r="H41" i="56"/>
  <c r="H40" i="56"/>
  <c r="H39" i="56"/>
  <c r="H38" i="56"/>
  <c r="G33" i="56"/>
  <c r="H25" i="56"/>
  <c r="D6" i="56"/>
  <c r="C1" i="56"/>
  <c r="G16" i="56" s="1"/>
  <c r="H145" i="55"/>
  <c r="H144" i="55"/>
  <c r="H137" i="55"/>
  <c r="H136" i="55"/>
  <c r="H135" i="55"/>
  <c r="H134" i="55"/>
  <c r="H133" i="55"/>
  <c r="H132" i="55"/>
  <c r="H131" i="55"/>
  <c r="H130" i="55"/>
  <c r="H129" i="55"/>
  <c r="H128" i="55"/>
  <c r="H127" i="55"/>
  <c r="H126" i="55"/>
  <c r="H125" i="55"/>
  <c r="H124" i="55"/>
  <c r="H114" i="55"/>
  <c r="H113" i="55"/>
  <c r="H112" i="55"/>
  <c r="H111" i="55"/>
  <c r="H110" i="55"/>
  <c r="H108" i="55"/>
  <c r="H107" i="55"/>
  <c r="H106" i="55"/>
  <c r="H105" i="55"/>
  <c r="H94" i="55"/>
  <c r="H93" i="55"/>
  <c r="H91" i="55"/>
  <c r="H90" i="55"/>
  <c r="H89" i="55"/>
  <c r="H88" i="55"/>
  <c r="H87" i="55"/>
  <c r="H86" i="55"/>
  <c r="H85" i="55"/>
  <c r="H76" i="55"/>
  <c r="H75" i="55"/>
  <c r="H73" i="55"/>
  <c r="H60" i="55"/>
  <c r="H59" i="55"/>
  <c r="H56" i="55"/>
  <c r="H55" i="55"/>
  <c r="H53" i="55"/>
  <c r="H52" i="55"/>
  <c r="H35" i="55"/>
  <c r="H34" i="55"/>
  <c r="H33" i="55"/>
  <c r="H32" i="55"/>
  <c r="H31" i="55"/>
  <c r="B9" i="32"/>
  <c r="G147" i="55"/>
  <c r="H143" i="55"/>
  <c r="B143" i="55"/>
  <c r="G139" i="55"/>
  <c r="H119" i="55"/>
  <c r="H118" i="55"/>
  <c r="H117" i="55"/>
  <c r="H116" i="55"/>
  <c r="H115" i="55"/>
  <c r="H104" i="55"/>
  <c r="H103" i="55"/>
  <c r="H102" i="55"/>
  <c r="H101" i="55"/>
  <c r="H100" i="55"/>
  <c r="H99" i="55"/>
  <c r="H98" i="55"/>
  <c r="H84" i="55"/>
  <c r="G79" i="55"/>
  <c r="H77" i="55"/>
  <c r="H70" i="55"/>
  <c r="H68" i="55"/>
  <c r="B68" i="55"/>
  <c r="B70" i="55" s="1"/>
  <c r="B73" i="55" s="1"/>
  <c r="G62" i="55"/>
  <c r="H50" i="55"/>
  <c r="H48" i="55"/>
  <c r="H47" i="55"/>
  <c r="H46" i="55"/>
  <c r="B46" i="55"/>
  <c r="G41" i="55"/>
  <c r="H39" i="55"/>
  <c r="H38" i="55"/>
  <c r="H30" i="55"/>
  <c r="H29" i="55"/>
  <c r="H27" i="55"/>
  <c r="H26" i="55"/>
  <c r="B26" i="55"/>
  <c r="D6" i="55"/>
  <c r="C1" i="55"/>
  <c r="G16" i="55" s="1"/>
  <c r="B31" i="64" l="1"/>
  <c r="D10" i="64" s="1"/>
  <c r="H10" i="64" s="1"/>
  <c r="H12" i="64" s="1"/>
  <c r="E27" i="32" s="1"/>
  <c r="B32" i="64"/>
  <c r="B42" i="64"/>
  <c r="B40" i="63"/>
  <c r="D8" i="63"/>
  <c r="H8" i="63" s="1"/>
  <c r="B60" i="61"/>
  <c r="B61" i="61" s="1"/>
  <c r="B62" i="61" s="1"/>
  <c r="B46" i="61"/>
  <c r="B47" i="61" s="1"/>
  <c r="B39" i="60"/>
  <c r="B71" i="60"/>
  <c r="B26" i="60"/>
  <c r="B27" i="60" s="1"/>
  <c r="B64" i="59"/>
  <c r="B65" i="59" s="1"/>
  <c r="B42" i="59"/>
  <c r="B25" i="59"/>
  <c r="B28" i="59" s="1"/>
  <c r="B105" i="58"/>
  <c r="B106" i="58" s="1"/>
  <c r="B30" i="58"/>
  <c r="B74" i="58"/>
  <c r="B76" i="58" s="1"/>
  <c r="B87" i="58"/>
  <c r="B45" i="58"/>
  <c r="B117" i="58"/>
  <c r="B63" i="57"/>
  <c r="B65" i="57" s="1"/>
  <c r="B34" i="57"/>
  <c r="B73" i="57"/>
  <c r="B106" i="56"/>
  <c r="H100" i="56"/>
  <c r="H56" i="56"/>
  <c r="B62" i="56"/>
  <c r="B65" i="56" s="1"/>
  <c r="H74" i="56"/>
  <c r="H108" i="56"/>
  <c r="H33" i="56"/>
  <c r="H6" i="56" s="1"/>
  <c r="C11" i="32"/>
  <c r="B4" i="56"/>
  <c r="B25" i="56"/>
  <c r="B79" i="56"/>
  <c r="B80" i="56" s="1"/>
  <c r="B144" i="55"/>
  <c r="B145" i="55" s="1"/>
  <c r="H139" i="55"/>
  <c r="H79" i="55"/>
  <c r="H147" i="55"/>
  <c r="H62" i="55"/>
  <c r="H41" i="55"/>
  <c r="H6" i="55" s="1"/>
  <c r="C9" i="32"/>
  <c r="B4" i="55"/>
  <c r="B27" i="55"/>
  <c r="B47" i="55"/>
  <c r="B48" i="55" s="1"/>
  <c r="B84" i="55"/>
  <c r="H185" i="54"/>
  <c r="H184" i="54"/>
  <c r="H182" i="54"/>
  <c r="H181" i="54"/>
  <c r="H180" i="54"/>
  <c r="H179" i="54"/>
  <c r="H178" i="54"/>
  <c r="H177" i="54"/>
  <c r="H149" i="54"/>
  <c r="H104" i="54"/>
  <c r="H102" i="54"/>
  <c r="H101" i="54"/>
  <c r="H100" i="54"/>
  <c r="H99" i="54"/>
  <c r="H97" i="54"/>
  <c r="H96" i="54"/>
  <c r="H95" i="54"/>
  <c r="H78" i="54"/>
  <c r="H77" i="54"/>
  <c r="H76" i="54"/>
  <c r="H70" i="54"/>
  <c r="H69" i="54"/>
  <c r="H26" i="54"/>
  <c r="H27" i="54"/>
  <c r="H28" i="54"/>
  <c r="H29" i="54"/>
  <c r="H30" i="54"/>
  <c r="B7" i="32"/>
  <c r="G202" i="54"/>
  <c r="H200" i="54"/>
  <c r="H199" i="54"/>
  <c r="H198" i="54"/>
  <c r="H197" i="54"/>
  <c r="H196" i="54"/>
  <c r="H195" i="54"/>
  <c r="H193" i="54"/>
  <c r="H191" i="54"/>
  <c r="B191" i="54"/>
  <c r="G187" i="54"/>
  <c r="H176" i="54"/>
  <c r="H175" i="54"/>
  <c r="H173" i="54"/>
  <c r="H172" i="54"/>
  <c r="H171" i="54"/>
  <c r="H170" i="54"/>
  <c r="H169" i="54"/>
  <c r="H168" i="54"/>
  <c r="H167" i="54"/>
  <c r="H166" i="54"/>
  <c r="H165" i="54"/>
  <c r="H164" i="54"/>
  <c r="H163" i="54"/>
  <c r="H162" i="54"/>
  <c r="B162" i="54"/>
  <c r="B163" i="54" s="1"/>
  <c r="G158" i="54"/>
  <c r="H156" i="54"/>
  <c r="H155" i="54"/>
  <c r="H154" i="54"/>
  <c r="H153" i="54"/>
  <c r="H152" i="54"/>
  <c r="H151" i="54"/>
  <c r="H148" i="54"/>
  <c r="H147" i="54"/>
  <c r="H146" i="54"/>
  <c r="H145" i="54"/>
  <c r="H144" i="54"/>
  <c r="H143" i="54"/>
  <c r="H142" i="54"/>
  <c r="H141" i="54"/>
  <c r="H140" i="54"/>
  <c r="H139" i="54"/>
  <c r="H138" i="54"/>
  <c r="H137" i="54"/>
  <c r="H136" i="54"/>
  <c r="H135" i="54"/>
  <c r="H134" i="54"/>
  <c r="H132" i="54"/>
  <c r="H131" i="54"/>
  <c r="H130" i="54"/>
  <c r="H129" i="54"/>
  <c r="H128" i="54"/>
  <c r="H127" i="54"/>
  <c r="H126" i="54"/>
  <c r="H125" i="54"/>
  <c r="H124" i="54"/>
  <c r="H123" i="54"/>
  <c r="H122" i="54"/>
  <c r="H121" i="54"/>
  <c r="H119" i="54"/>
  <c r="H118" i="54"/>
  <c r="H117" i="54"/>
  <c r="H116" i="54"/>
  <c r="H115" i="54"/>
  <c r="H114" i="54"/>
  <c r="H113" i="54"/>
  <c r="H111" i="54"/>
  <c r="H110" i="54"/>
  <c r="B110" i="54"/>
  <c r="G106" i="54"/>
  <c r="H93" i="54"/>
  <c r="H90" i="54"/>
  <c r="H89" i="54"/>
  <c r="H87" i="54"/>
  <c r="B87" i="54"/>
  <c r="G81" i="54"/>
  <c r="H79" i="54"/>
  <c r="H73" i="54"/>
  <c r="H72" i="54"/>
  <c r="H68" i="54"/>
  <c r="H67" i="54"/>
  <c r="H65" i="54"/>
  <c r="H63" i="54"/>
  <c r="H62" i="54"/>
  <c r="H60" i="54"/>
  <c r="H59" i="54"/>
  <c r="H58" i="54"/>
  <c r="H57" i="54"/>
  <c r="H56" i="54"/>
  <c r="H55" i="54"/>
  <c r="H54" i="54"/>
  <c r="B54" i="54"/>
  <c r="G49" i="54"/>
  <c r="H47" i="54"/>
  <c r="H46" i="54"/>
  <c r="H44" i="54"/>
  <c r="H43" i="54"/>
  <c r="H42" i="54"/>
  <c r="H41" i="54"/>
  <c r="H40" i="54"/>
  <c r="H39" i="54"/>
  <c r="H38" i="54"/>
  <c r="H37" i="54"/>
  <c r="H36" i="54"/>
  <c r="H35" i="54"/>
  <c r="H34" i="54"/>
  <c r="H33" i="54"/>
  <c r="B26" i="54"/>
  <c r="B27" i="54" s="1"/>
  <c r="D6" i="54"/>
  <c r="C1" i="54"/>
  <c r="C17" i="6" s="1"/>
  <c r="H31" i="53"/>
  <c r="B31" i="53"/>
  <c r="H44" i="53"/>
  <c r="H43" i="53"/>
  <c r="H42" i="53"/>
  <c r="H41" i="53"/>
  <c r="H40" i="53"/>
  <c r="H39" i="53"/>
  <c r="B38" i="53"/>
  <c r="B39" i="53" s="1"/>
  <c r="B27" i="20"/>
  <c r="B25" i="20"/>
  <c r="G46" i="53"/>
  <c r="H38" i="53"/>
  <c r="G34" i="53"/>
  <c r="H32" i="53"/>
  <c r="H30" i="53"/>
  <c r="H29" i="53"/>
  <c r="H28" i="53"/>
  <c r="H27" i="53"/>
  <c r="H26" i="53"/>
  <c r="B26" i="53"/>
  <c r="G22" i="53"/>
  <c r="H20" i="53"/>
  <c r="H22" i="53" s="1"/>
  <c r="B20" i="53"/>
  <c r="D6" i="53"/>
  <c r="C1" i="53"/>
  <c r="B4" i="53" s="1"/>
  <c r="H90" i="52"/>
  <c r="H89" i="52"/>
  <c r="H88" i="52"/>
  <c r="B87" i="52"/>
  <c r="B75" i="52"/>
  <c r="B62" i="52"/>
  <c r="B63" i="52" s="1"/>
  <c r="G92" i="52"/>
  <c r="H87" i="52"/>
  <c r="G77" i="52"/>
  <c r="H75" i="52"/>
  <c r="H77" i="52" s="1"/>
  <c r="H69" i="52"/>
  <c r="H68" i="52"/>
  <c r="H67" i="52"/>
  <c r="H66" i="52"/>
  <c r="H65" i="52"/>
  <c r="H56" i="52"/>
  <c r="H55" i="52"/>
  <c r="G83" i="52"/>
  <c r="B81" i="52"/>
  <c r="G71" i="52"/>
  <c r="H64" i="52"/>
  <c r="H63" i="52"/>
  <c r="H62" i="52"/>
  <c r="G58" i="52"/>
  <c r="H44" i="52"/>
  <c r="H33" i="52"/>
  <c r="B33" i="52"/>
  <c r="G29" i="52"/>
  <c r="H27" i="52"/>
  <c r="H26" i="52"/>
  <c r="B26" i="52"/>
  <c r="B27" i="52" s="1"/>
  <c r="D6" i="52"/>
  <c r="C1" i="52"/>
  <c r="G18" i="52" s="1"/>
  <c r="H124" i="51"/>
  <c r="H123" i="51"/>
  <c r="H122" i="51"/>
  <c r="H121" i="51"/>
  <c r="H87" i="51"/>
  <c r="H86" i="51"/>
  <c r="H85" i="51"/>
  <c r="H83" i="51"/>
  <c r="H82" i="51"/>
  <c r="H81" i="51"/>
  <c r="H79" i="51"/>
  <c r="H78" i="51"/>
  <c r="H76" i="51"/>
  <c r="H75" i="51"/>
  <c r="H74" i="51"/>
  <c r="H73" i="51"/>
  <c r="H72" i="51"/>
  <c r="H71" i="51"/>
  <c r="H70" i="51"/>
  <c r="H69" i="51"/>
  <c r="H68" i="51"/>
  <c r="H61" i="51"/>
  <c r="H67" i="51"/>
  <c r="B56" i="51"/>
  <c r="B57" i="51" s="1"/>
  <c r="B58" i="51" s="1"/>
  <c r="H60" i="51"/>
  <c r="H58" i="51"/>
  <c r="H57" i="51"/>
  <c r="H56" i="51"/>
  <c r="H49" i="51"/>
  <c r="H48" i="51"/>
  <c r="H47" i="51"/>
  <c r="H46" i="51"/>
  <c r="H45" i="51"/>
  <c r="H26" i="51"/>
  <c r="H27" i="51"/>
  <c r="H28" i="51"/>
  <c r="B23" i="20"/>
  <c r="G126" i="51"/>
  <c r="H120" i="51"/>
  <c r="H119" i="51"/>
  <c r="H118" i="51"/>
  <c r="B118" i="51"/>
  <c r="B119" i="51" s="1"/>
  <c r="G114" i="51"/>
  <c r="H112" i="51"/>
  <c r="B112" i="51"/>
  <c r="G108" i="51"/>
  <c r="H94" i="51"/>
  <c r="H93" i="51"/>
  <c r="B93" i="51"/>
  <c r="B94" i="51" s="1"/>
  <c r="G89" i="51"/>
  <c r="G51" i="51"/>
  <c r="H34" i="51"/>
  <c r="B34" i="51"/>
  <c r="G30" i="51"/>
  <c r="B26" i="51"/>
  <c r="D6" i="51"/>
  <c r="C1" i="51"/>
  <c r="B4" i="51" s="1"/>
  <c r="B21" i="20"/>
  <c r="H45" i="50"/>
  <c r="G56" i="50"/>
  <c r="H54" i="50"/>
  <c r="H53" i="50"/>
  <c r="B53" i="50"/>
  <c r="G49" i="50"/>
  <c r="H47" i="50"/>
  <c r="H46" i="50"/>
  <c r="H44" i="50"/>
  <c r="B43" i="50"/>
  <c r="G39" i="50"/>
  <c r="H37" i="50"/>
  <c r="H36" i="50"/>
  <c r="H35" i="50"/>
  <c r="H34" i="50"/>
  <c r="H33" i="50"/>
  <c r="H32" i="50"/>
  <c r="H31" i="50"/>
  <c r="H29" i="50"/>
  <c r="B29" i="50"/>
  <c r="G25" i="50"/>
  <c r="H23" i="50"/>
  <c r="H22" i="50"/>
  <c r="B22" i="50"/>
  <c r="B23" i="50" s="1"/>
  <c r="D6" i="50"/>
  <c r="C1" i="50"/>
  <c r="G14" i="50" s="1"/>
  <c r="H45" i="49"/>
  <c r="H46" i="49"/>
  <c r="H39" i="49"/>
  <c r="H38" i="49"/>
  <c r="H37" i="49"/>
  <c r="H36" i="49"/>
  <c r="B19" i="20"/>
  <c r="G48" i="49"/>
  <c r="B45" i="49"/>
  <c r="G41" i="49"/>
  <c r="B35" i="49"/>
  <c r="G31" i="49"/>
  <c r="B29" i="49"/>
  <c r="G25" i="49"/>
  <c r="H23" i="49"/>
  <c r="H22" i="49"/>
  <c r="B22" i="49"/>
  <c r="D6" i="49"/>
  <c r="C1" i="49"/>
  <c r="B4" i="49" s="1"/>
  <c r="B4" i="54" l="1"/>
  <c r="B43" i="64"/>
  <c r="B44" i="64" s="1"/>
  <c r="D10" i="63"/>
  <c r="H10" i="63" s="1"/>
  <c r="B63" i="61"/>
  <c r="B48" i="61"/>
  <c r="B73" i="60"/>
  <c r="B74" i="60" s="1"/>
  <c r="B40" i="60"/>
  <c r="B30" i="60"/>
  <c r="B43" i="59"/>
  <c r="B44" i="59" s="1"/>
  <c r="B29" i="59"/>
  <c r="B30" i="59" s="1"/>
  <c r="B31" i="58"/>
  <c r="B34" i="58" s="1"/>
  <c r="B107" i="58"/>
  <c r="B46" i="58"/>
  <c r="B47" i="58" s="1"/>
  <c r="B48" i="58" s="1"/>
  <c r="B89" i="58"/>
  <c r="B35" i="58"/>
  <c r="B36" i="58" s="1"/>
  <c r="B118" i="58"/>
  <c r="B35" i="57"/>
  <c r="B74" i="57"/>
  <c r="B75" i="57" s="1"/>
  <c r="B76" i="57" s="1"/>
  <c r="B82" i="56"/>
  <c r="B83" i="56" s="1"/>
  <c r="B67" i="56"/>
  <c r="B26" i="56"/>
  <c r="B85" i="55"/>
  <c r="B86" i="55" s="1"/>
  <c r="B87" i="55" s="1"/>
  <c r="B75" i="55"/>
  <c r="B76" i="55" s="1"/>
  <c r="B29" i="55"/>
  <c r="B30" i="55" s="1"/>
  <c r="B50" i="55"/>
  <c r="B111" i="54"/>
  <c r="B113" i="54" s="1"/>
  <c r="B114" i="54" s="1"/>
  <c r="H106" i="54"/>
  <c r="H158" i="54"/>
  <c r="C7" i="32"/>
  <c r="B193" i="54"/>
  <c r="B28" i="54"/>
  <c r="B29" i="54" s="1"/>
  <c r="H81" i="54"/>
  <c r="B89" i="54"/>
  <c r="H187" i="54"/>
  <c r="H202" i="54"/>
  <c r="G18" i="54"/>
  <c r="B55" i="54"/>
  <c r="H49" i="54"/>
  <c r="H6" i="54" s="1"/>
  <c r="B164" i="54"/>
  <c r="B40" i="53"/>
  <c r="H6" i="53"/>
  <c r="H46" i="53"/>
  <c r="H34" i="53"/>
  <c r="C27" i="20"/>
  <c r="C25" i="20"/>
  <c r="G12" i="53"/>
  <c r="B27" i="53"/>
  <c r="H92" i="52"/>
  <c r="B88" i="52"/>
  <c r="H83" i="52"/>
  <c r="B64" i="52"/>
  <c r="H29" i="52"/>
  <c r="H6" i="52" s="1"/>
  <c r="H71" i="52"/>
  <c r="H58" i="52"/>
  <c r="B4" i="52"/>
  <c r="B44" i="52"/>
  <c r="B60" i="51"/>
  <c r="B45" i="51"/>
  <c r="B46" i="51" s="1"/>
  <c r="H89" i="51"/>
  <c r="H108" i="51"/>
  <c r="H51" i="51"/>
  <c r="H114" i="51"/>
  <c r="H126" i="51"/>
  <c r="H30" i="51"/>
  <c r="H6" i="51" s="1"/>
  <c r="C23" i="20"/>
  <c r="B27" i="51"/>
  <c r="G18" i="51"/>
  <c r="B120" i="51"/>
  <c r="C21" i="20"/>
  <c r="H56" i="50"/>
  <c r="H25" i="50"/>
  <c r="H6" i="50" s="1"/>
  <c r="B4" i="50"/>
  <c r="B30" i="50"/>
  <c r="H49" i="50"/>
  <c r="B54" i="50"/>
  <c r="H39" i="50"/>
  <c r="B46" i="50"/>
  <c r="H41" i="49"/>
  <c r="H48" i="49"/>
  <c r="H31" i="49"/>
  <c r="C19" i="20"/>
  <c r="G14" i="49"/>
  <c r="H25" i="49"/>
  <c r="H6" i="49" s="1"/>
  <c r="B46" i="49"/>
  <c r="B23" i="49"/>
  <c r="H101" i="48"/>
  <c r="H100" i="48"/>
  <c r="H84" i="48"/>
  <c r="H76" i="48"/>
  <c r="H75" i="48"/>
  <c r="H73" i="48"/>
  <c r="H60" i="48"/>
  <c r="H59" i="48"/>
  <c r="H56" i="48"/>
  <c r="H54" i="48"/>
  <c r="H52" i="48"/>
  <c r="H34" i="48"/>
  <c r="B17" i="20"/>
  <c r="G126" i="48"/>
  <c r="H124" i="48"/>
  <c r="H123" i="48"/>
  <c r="H122" i="48"/>
  <c r="B122" i="48"/>
  <c r="G118" i="48"/>
  <c r="H116" i="48"/>
  <c r="H115" i="48"/>
  <c r="H114" i="48"/>
  <c r="H112" i="48"/>
  <c r="H111" i="48"/>
  <c r="H109" i="48"/>
  <c r="H108" i="48"/>
  <c r="H107" i="48"/>
  <c r="B107" i="48"/>
  <c r="B108" i="48" s="1"/>
  <c r="G103" i="48"/>
  <c r="H98" i="48"/>
  <c r="H96" i="48"/>
  <c r="B96" i="48"/>
  <c r="G92" i="48"/>
  <c r="H90" i="48"/>
  <c r="H89" i="48"/>
  <c r="H88" i="48"/>
  <c r="H86" i="48"/>
  <c r="H85" i="48"/>
  <c r="H82" i="48"/>
  <c r="B82" i="48"/>
  <c r="B84" i="48" s="1"/>
  <c r="G78" i="48"/>
  <c r="H70" i="48"/>
  <c r="H68" i="48"/>
  <c r="B68" i="48"/>
  <c r="G62" i="48"/>
  <c r="H51" i="48"/>
  <c r="H49" i="48"/>
  <c r="H48" i="48"/>
  <c r="H47" i="48"/>
  <c r="H46" i="48"/>
  <c r="H45" i="48"/>
  <c r="B45" i="48"/>
  <c r="H39" i="48"/>
  <c r="H38" i="48"/>
  <c r="H37" i="48"/>
  <c r="H36" i="48"/>
  <c r="H35" i="48"/>
  <c r="H31" i="48"/>
  <c r="H30" i="48"/>
  <c r="H29" i="48"/>
  <c r="H28" i="48"/>
  <c r="B28" i="48"/>
  <c r="D6" i="48"/>
  <c r="C1" i="48"/>
  <c r="B4" i="48" s="1"/>
  <c r="G123" i="47"/>
  <c r="H121" i="47"/>
  <c r="H98" i="47"/>
  <c r="H97" i="47"/>
  <c r="H87" i="47"/>
  <c r="H82" i="47"/>
  <c r="H74" i="47"/>
  <c r="H72" i="47"/>
  <c r="H69" i="47"/>
  <c r="B67" i="47"/>
  <c r="B69" i="47" s="1"/>
  <c r="B72" i="47" s="1"/>
  <c r="H67" i="47"/>
  <c r="H60" i="47"/>
  <c r="H59" i="47"/>
  <c r="H57" i="47"/>
  <c r="H56" i="47"/>
  <c r="H54" i="47"/>
  <c r="H52" i="47"/>
  <c r="H34" i="47"/>
  <c r="B15" i="20"/>
  <c r="H120" i="47"/>
  <c r="H119" i="47"/>
  <c r="B119" i="47"/>
  <c r="G115" i="47"/>
  <c r="H113" i="47"/>
  <c r="H112" i="47"/>
  <c r="H111" i="47"/>
  <c r="H109" i="47"/>
  <c r="H108" i="47"/>
  <c r="H106" i="47"/>
  <c r="H105" i="47"/>
  <c r="H104" i="47"/>
  <c r="B104" i="47"/>
  <c r="B105" i="47" s="1"/>
  <c r="G100" i="47"/>
  <c r="H95" i="47"/>
  <c r="H93" i="47"/>
  <c r="B93" i="47"/>
  <c r="G89" i="47"/>
  <c r="H86" i="47"/>
  <c r="H84" i="47"/>
  <c r="H83" i="47"/>
  <c r="H80" i="47"/>
  <c r="B80" i="47"/>
  <c r="B82" i="47" s="1"/>
  <c r="G76" i="47"/>
  <c r="G62" i="47"/>
  <c r="H50" i="47"/>
  <c r="H49" i="47"/>
  <c r="H47" i="47"/>
  <c r="H46" i="47"/>
  <c r="H45" i="47"/>
  <c r="H44" i="47"/>
  <c r="H43" i="47"/>
  <c r="H42" i="47"/>
  <c r="B42" i="47"/>
  <c r="G38" i="47"/>
  <c r="H36" i="47"/>
  <c r="H35" i="47"/>
  <c r="H31" i="47"/>
  <c r="H30" i="47"/>
  <c r="H29" i="47"/>
  <c r="H28" i="47"/>
  <c r="B28" i="47"/>
  <c r="D6" i="47"/>
  <c r="C1" i="47"/>
  <c r="B4" i="47" s="1"/>
  <c r="H92" i="46"/>
  <c r="H91" i="46"/>
  <c r="H90" i="46"/>
  <c r="H89" i="46"/>
  <c r="H88" i="46"/>
  <c r="H87" i="46"/>
  <c r="H86" i="46"/>
  <c r="H85" i="46"/>
  <c r="H84" i="46"/>
  <c r="H76" i="46"/>
  <c r="H74" i="46"/>
  <c r="H73" i="46"/>
  <c r="B66" i="46"/>
  <c r="B68" i="46" s="1"/>
  <c r="B71" i="46" s="1"/>
  <c r="H66" i="46"/>
  <c r="H60" i="46"/>
  <c r="H59" i="46"/>
  <c r="H58" i="46"/>
  <c r="H57" i="46"/>
  <c r="H30" i="46"/>
  <c r="H29" i="46"/>
  <c r="B13" i="20"/>
  <c r="G118" i="46"/>
  <c r="H116" i="46"/>
  <c r="H115" i="46"/>
  <c r="H114" i="46"/>
  <c r="H108" i="46"/>
  <c r="H107" i="46"/>
  <c r="H106" i="46"/>
  <c r="H105" i="46"/>
  <c r="H104" i="46"/>
  <c r="H103" i="46"/>
  <c r="H102" i="46"/>
  <c r="H101" i="46"/>
  <c r="H100" i="46"/>
  <c r="H99" i="46"/>
  <c r="H98" i="46"/>
  <c r="H97" i="46"/>
  <c r="H96" i="46"/>
  <c r="H95" i="46"/>
  <c r="H94" i="46"/>
  <c r="H93" i="46"/>
  <c r="H83" i="46"/>
  <c r="H82" i="46"/>
  <c r="H81" i="46"/>
  <c r="B81" i="46"/>
  <c r="G78" i="46"/>
  <c r="H75" i="46"/>
  <c r="H71" i="46"/>
  <c r="H68" i="46"/>
  <c r="G62" i="46"/>
  <c r="H54" i="46"/>
  <c r="H52" i="46"/>
  <c r="H50" i="46"/>
  <c r="H49" i="46"/>
  <c r="H47" i="46"/>
  <c r="H46" i="46"/>
  <c r="H45" i="46"/>
  <c r="H44" i="46"/>
  <c r="B44" i="46"/>
  <c r="G40" i="46"/>
  <c r="H38" i="46"/>
  <c r="H37" i="46"/>
  <c r="H36" i="46"/>
  <c r="H35" i="46"/>
  <c r="H34" i="46"/>
  <c r="H33" i="46"/>
  <c r="H32" i="46"/>
  <c r="H31" i="46"/>
  <c r="H28" i="46"/>
  <c r="H27" i="46"/>
  <c r="H26" i="46"/>
  <c r="H25" i="46"/>
  <c r="D6" i="46"/>
  <c r="C1" i="46"/>
  <c r="B4" i="46" s="1"/>
  <c r="H138" i="45"/>
  <c r="H129" i="45"/>
  <c r="H128" i="45"/>
  <c r="H127" i="45"/>
  <c r="H126" i="45"/>
  <c r="H125" i="45"/>
  <c r="H104" i="45"/>
  <c r="H95" i="45"/>
  <c r="H96" i="45"/>
  <c r="H97" i="45"/>
  <c r="H102" i="45"/>
  <c r="H101" i="45"/>
  <c r="H100" i="45"/>
  <c r="H93" i="45"/>
  <c r="H91" i="45"/>
  <c r="H90" i="45"/>
  <c r="H89" i="45"/>
  <c r="H88" i="45"/>
  <c r="H87" i="45"/>
  <c r="H86" i="45"/>
  <c r="H85" i="45"/>
  <c r="H84" i="45"/>
  <c r="H83" i="45"/>
  <c r="H103" i="45"/>
  <c r="H92" i="45"/>
  <c r="H82" i="45"/>
  <c r="H81" i="45"/>
  <c r="H63" i="45"/>
  <c r="H62" i="45"/>
  <c r="H59" i="45"/>
  <c r="H58" i="45"/>
  <c r="H56" i="45"/>
  <c r="H55" i="45"/>
  <c r="H40" i="45"/>
  <c r="H37" i="45"/>
  <c r="H36" i="45"/>
  <c r="H35" i="45"/>
  <c r="H34" i="45"/>
  <c r="H33" i="45"/>
  <c r="H32" i="45"/>
  <c r="H31" i="45"/>
  <c r="H30" i="45"/>
  <c r="H29" i="45"/>
  <c r="H26" i="45"/>
  <c r="H25" i="45"/>
  <c r="B11" i="20"/>
  <c r="G140" i="45"/>
  <c r="H137" i="45"/>
  <c r="H136" i="45"/>
  <c r="H135" i="45"/>
  <c r="B135" i="45"/>
  <c r="G131" i="45"/>
  <c r="H122" i="45"/>
  <c r="H121" i="45"/>
  <c r="H120" i="45"/>
  <c r="H119" i="45"/>
  <c r="H118" i="45"/>
  <c r="H117" i="45"/>
  <c r="H116" i="45"/>
  <c r="H115" i="45"/>
  <c r="H114" i="45"/>
  <c r="H113" i="45"/>
  <c r="H112" i="45"/>
  <c r="H111" i="45"/>
  <c r="H110" i="45"/>
  <c r="H109" i="45"/>
  <c r="H108" i="45"/>
  <c r="H107" i="45"/>
  <c r="H106" i="45"/>
  <c r="H105" i="45"/>
  <c r="H80" i="45"/>
  <c r="H79" i="45"/>
  <c r="G74" i="45"/>
  <c r="H72" i="45"/>
  <c r="B72" i="45"/>
  <c r="G66" i="45"/>
  <c r="H54" i="45"/>
  <c r="H52" i="45"/>
  <c r="H50" i="45"/>
  <c r="H49" i="45"/>
  <c r="H48" i="45"/>
  <c r="H47" i="45"/>
  <c r="B47" i="45"/>
  <c r="G42" i="45"/>
  <c r="D6" i="45"/>
  <c r="C1" i="45"/>
  <c r="G16" i="45" s="1"/>
  <c r="H163" i="44"/>
  <c r="H141" i="44"/>
  <c r="H140" i="44"/>
  <c r="H139" i="44"/>
  <c r="H138" i="44"/>
  <c r="H137" i="44"/>
  <c r="H136" i="44"/>
  <c r="H135" i="44"/>
  <c r="H145" i="44"/>
  <c r="H144" i="44"/>
  <c r="H143" i="44"/>
  <c r="H142" i="44"/>
  <c r="H134" i="44"/>
  <c r="H126" i="44"/>
  <c r="H127" i="44"/>
  <c r="H128" i="44"/>
  <c r="H129" i="44"/>
  <c r="H123" i="44"/>
  <c r="H122" i="44"/>
  <c r="H121" i="44"/>
  <c r="H120" i="44"/>
  <c r="H119" i="44"/>
  <c r="H116" i="44"/>
  <c r="H115" i="44"/>
  <c r="H114" i="44"/>
  <c r="H113" i="44"/>
  <c r="H112" i="44"/>
  <c r="H111" i="44"/>
  <c r="H110" i="44"/>
  <c r="H109" i="44"/>
  <c r="H108" i="44"/>
  <c r="H105" i="44"/>
  <c r="H104" i="44"/>
  <c r="H103" i="44"/>
  <c r="H98" i="44"/>
  <c r="H85" i="44"/>
  <c r="H67" i="44"/>
  <c r="H55" i="44"/>
  <c r="H56" i="44"/>
  <c r="H57" i="44"/>
  <c r="H58" i="44"/>
  <c r="D14" i="63" l="1"/>
  <c r="H14" i="63" s="1"/>
  <c r="B64" i="61"/>
  <c r="B65" i="61" s="1"/>
  <c r="B66" i="61" s="1"/>
  <c r="B41" i="60"/>
  <c r="B75" i="60"/>
  <c r="B46" i="59"/>
  <c r="B31" i="59"/>
  <c r="B90" i="58"/>
  <c r="B50" i="58"/>
  <c r="B78" i="57"/>
  <c r="B37" i="57"/>
  <c r="B85" i="56"/>
  <c r="B68" i="56"/>
  <c r="B27" i="56"/>
  <c r="B28" i="56" s="1"/>
  <c r="B29" i="56" s="1"/>
  <c r="B88" i="55"/>
  <c r="B89" i="55" s="1"/>
  <c r="B52" i="55"/>
  <c r="B31" i="55"/>
  <c r="B32" i="55" s="1"/>
  <c r="B77" i="55"/>
  <c r="B115" i="54"/>
  <c r="B30" i="54"/>
  <c r="B33" i="54" s="1"/>
  <c r="B195" i="54"/>
  <c r="B196" i="54" s="1"/>
  <c r="B90" i="54"/>
  <c r="B56" i="54"/>
  <c r="B165" i="54"/>
  <c r="B41" i="53"/>
  <c r="B28" i="53"/>
  <c r="B29" i="53" s="1"/>
  <c r="B89" i="52"/>
  <c r="B90" i="52"/>
  <c r="B65" i="52"/>
  <c r="D8" i="52"/>
  <c r="H8" i="52" s="1"/>
  <c r="B121" i="51"/>
  <c r="B122" i="51" s="1"/>
  <c r="B61" i="51"/>
  <c r="B47" i="51"/>
  <c r="B28" i="51"/>
  <c r="B47" i="50"/>
  <c r="B38" i="49"/>
  <c r="B39" i="49" s="1"/>
  <c r="H78" i="48"/>
  <c r="H92" i="48"/>
  <c r="H126" i="48"/>
  <c r="H118" i="48"/>
  <c r="H62" i="48"/>
  <c r="H103" i="48"/>
  <c r="H41" i="48"/>
  <c r="H6" i="48" s="1"/>
  <c r="C17" i="20"/>
  <c r="B70" i="48"/>
  <c r="B73" i="48" s="1"/>
  <c r="B123" i="48"/>
  <c r="B124" i="48" s="1"/>
  <c r="B29" i="48"/>
  <c r="G20" i="48"/>
  <c r="B46" i="48"/>
  <c r="B85" i="48"/>
  <c r="B109" i="48"/>
  <c r="H76" i="47"/>
  <c r="B74" i="47"/>
  <c r="H89" i="47"/>
  <c r="H123" i="47"/>
  <c r="H62" i="47"/>
  <c r="H100" i="47"/>
  <c r="H115" i="47"/>
  <c r="H38" i="47"/>
  <c r="H6" i="47" s="1"/>
  <c r="C15" i="20"/>
  <c r="B29" i="47"/>
  <c r="B30" i="47" s="1"/>
  <c r="B120" i="47"/>
  <c r="B121" i="47" s="1"/>
  <c r="G20" i="47"/>
  <c r="B43" i="47"/>
  <c r="B83" i="47"/>
  <c r="B106" i="47"/>
  <c r="H78" i="46"/>
  <c r="B73" i="46"/>
  <c r="B74" i="46" s="1"/>
  <c r="H118" i="46"/>
  <c r="H62" i="46"/>
  <c r="H110" i="46"/>
  <c r="H40" i="46"/>
  <c r="H6" i="46" s="1"/>
  <c r="C13" i="20"/>
  <c r="B82" i="46"/>
  <c r="G16" i="46"/>
  <c r="B25" i="46"/>
  <c r="B45" i="46"/>
  <c r="H131" i="45"/>
  <c r="H42" i="45"/>
  <c r="H6" i="45" s="1"/>
  <c r="H74" i="45"/>
  <c r="H140" i="45"/>
  <c r="H66" i="45"/>
  <c r="C11" i="20"/>
  <c r="B4" i="45"/>
  <c r="B25" i="45"/>
  <c r="B79" i="45"/>
  <c r="B136" i="45"/>
  <c r="B137" i="45" s="1"/>
  <c r="B48" i="45"/>
  <c r="H43" i="44"/>
  <c r="H42" i="44"/>
  <c r="B9" i="20"/>
  <c r="B7" i="20"/>
  <c r="G165" i="44"/>
  <c r="H162" i="44"/>
  <c r="H161" i="44"/>
  <c r="H160" i="44"/>
  <c r="B160" i="44"/>
  <c r="G156" i="44"/>
  <c r="H154" i="44"/>
  <c r="H153" i="44"/>
  <c r="H152" i="44"/>
  <c r="H151" i="44"/>
  <c r="B151" i="44"/>
  <c r="B152" i="44" s="1"/>
  <c r="G147" i="44"/>
  <c r="H102" i="44"/>
  <c r="H100" i="44"/>
  <c r="H99" i="44"/>
  <c r="H97" i="44"/>
  <c r="H96" i="44"/>
  <c r="H95" i="44"/>
  <c r="G90" i="44"/>
  <c r="H88" i="44"/>
  <c r="H87" i="44"/>
  <c r="H82" i="44"/>
  <c r="H80" i="44"/>
  <c r="B80" i="44"/>
  <c r="G74" i="44"/>
  <c r="H72" i="44"/>
  <c r="H71" i="44"/>
  <c r="H70" i="44"/>
  <c r="H66" i="44"/>
  <c r="H64" i="44"/>
  <c r="H63" i="44"/>
  <c r="H62" i="44"/>
  <c r="H60" i="44"/>
  <c r="B55" i="44"/>
  <c r="G51" i="44"/>
  <c r="H49" i="44"/>
  <c r="H46" i="44"/>
  <c r="H45" i="44"/>
  <c r="H44" i="44"/>
  <c r="H41" i="44"/>
  <c r="H38" i="44"/>
  <c r="H37" i="44"/>
  <c r="B37" i="44"/>
  <c r="D6" i="44"/>
  <c r="C1" i="44"/>
  <c r="B4" i="44" s="1"/>
  <c r="H256" i="8"/>
  <c r="H255" i="8"/>
  <c r="H254" i="8"/>
  <c r="H253" i="8"/>
  <c r="H252" i="8"/>
  <c r="H251" i="8"/>
  <c r="H249" i="8"/>
  <c r="H237" i="8"/>
  <c r="H214" i="8"/>
  <c r="H213" i="8"/>
  <c r="H212" i="8"/>
  <c r="H211" i="8"/>
  <c r="H210" i="8"/>
  <c r="H209" i="8"/>
  <c r="H208" i="8"/>
  <c r="H207" i="8"/>
  <c r="H206" i="8"/>
  <c r="H205" i="8"/>
  <c r="H204" i="8"/>
  <c r="H203" i="8"/>
  <c r="H202" i="8"/>
  <c r="H201" i="8"/>
  <c r="H200" i="8"/>
  <c r="H199" i="8"/>
  <c r="H198" i="8"/>
  <c r="H197" i="8"/>
  <c r="H195" i="8"/>
  <c r="H194" i="8"/>
  <c r="H193" i="8"/>
  <c r="H192" i="8"/>
  <c r="H190" i="8"/>
  <c r="H189" i="8"/>
  <c r="H188"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G183" i="8"/>
  <c r="B187" i="8"/>
  <c r="H187" i="8"/>
  <c r="G216" i="8"/>
  <c r="B220" i="8"/>
  <c r="B221" i="8" s="1"/>
  <c r="B222" i="8" s="1"/>
  <c r="H220" i="8"/>
  <c r="H221" i="8"/>
  <c r="H222" i="8"/>
  <c r="H156" i="8"/>
  <c r="H155" i="8"/>
  <c r="H153" i="8"/>
  <c r="H152" i="8"/>
  <c r="H151" i="8"/>
  <c r="H150" i="8"/>
  <c r="H149" i="8"/>
  <c r="H148" i="8"/>
  <c r="H147" i="8"/>
  <c r="H146" i="8"/>
  <c r="H145" i="8"/>
  <c r="H144" i="8"/>
  <c r="H143" i="8"/>
  <c r="H142" i="8"/>
  <c r="H141" i="8"/>
  <c r="H140" i="8"/>
  <c r="B129" i="8"/>
  <c r="H138" i="8"/>
  <c r="H137" i="8"/>
  <c r="H136" i="8"/>
  <c r="H135" i="8"/>
  <c r="H134" i="8"/>
  <c r="H133" i="8"/>
  <c r="H132" i="8"/>
  <c r="H130" i="8"/>
  <c r="H129" i="8"/>
  <c r="H123" i="8"/>
  <c r="H122" i="8"/>
  <c r="H120" i="8"/>
  <c r="H119" i="8"/>
  <c r="H116" i="8"/>
  <c r="H115" i="8"/>
  <c r="H112" i="8"/>
  <c r="H100" i="8"/>
  <c r="H99" i="8"/>
  <c r="H94" i="8"/>
  <c r="H92" i="8"/>
  <c r="H87" i="8"/>
  <c r="H85" i="8"/>
  <c r="H84" i="8"/>
  <c r="H82" i="8"/>
  <c r="H81" i="8"/>
  <c r="H80" i="8"/>
  <c r="H79" i="8"/>
  <c r="H78" i="8"/>
  <c r="H77" i="8"/>
  <c r="H76" i="8"/>
  <c r="H75" i="8"/>
  <c r="H74" i="8"/>
  <c r="H62" i="8"/>
  <c r="H64" i="8"/>
  <c r="H53" i="8"/>
  <c r="H52" i="8"/>
  <c r="H51" i="8"/>
  <c r="H50" i="8"/>
  <c r="H49" i="8"/>
  <c r="H48" i="8"/>
  <c r="H47" i="8"/>
  <c r="H46" i="8"/>
  <c r="H45" i="8"/>
  <c r="H44" i="8"/>
  <c r="H43" i="8"/>
  <c r="H42" i="8"/>
  <c r="H60" i="8"/>
  <c r="H59" i="8"/>
  <c r="H58" i="8"/>
  <c r="H57" i="8"/>
  <c r="H56" i="8"/>
  <c r="H55" i="8"/>
  <c r="H38" i="8"/>
  <c r="H32" i="8"/>
  <c r="H31" i="8"/>
  <c r="H30" i="8"/>
  <c r="H29" i="8"/>
  <c r="H248" i="8"/>
  <c r="H247" i="8"/>
  <c r="H241" i="8"/>
  <c r="H239" i="8"/>
  <c r="H238" i="8"/>
  <c r="H236" i="8"/>
  <c r="H235" i="8"/>
  <c r="H234" i="8"/>
  <c r="H233" i="8"/>
  <c r="H231" i="8"/>
  <c r="H230" i="8"/>
  <c r="H229" i="8"/>
  <c r="H228" i="8"/>
  <c r="H227" i="8"/>
  <c r="H226" i="8"/>
  <c r="H225" i="8"/>
  <c r="H224" i="8"/>
  <c r="H223" i="8"/>
  <c r="H117" i="8"/>
  <c r="H111" i="8"/>
  <c r="H109" i="8"/>
  <c r="H101" i="8"/>
  <c r="H98" i="8"/>
  <c r="H95" i="8"/>
  <c r="H91" i="8"/>
  <c r="H90" i="8"/>
  <c r="H89" i="8"/>
  <c r="H73" i="8"/>
  <c r="H72" i="8"/>
  <c r="H71" i="8"/>
  <c r="H65" i="8"/>
  <c r="H63" i="8"/>
  <c r="H54" i="8"/>
  <c r="H41" i="8"/>
  <c r="H40" i="8"/>
  <c r="H39" i="8"/>
  <c r="H37" i="8"/>
  <c r="H36" i="8"/>
  <c r="H35" i="8"/>
  <c r="B123" i="51" l="1"/>
  <c r="D12" i="63"/>
  <c r="H12" i="63" s="1"/>
  <c r="H16" i="63" s="1"/>
  <c r="E25" i="32" s="1"/>
  <c r="D10" i="62"/>
  <c r="H10" i="62" s="1"/>
  <c r="D14" i="62"/>
  <c r="H14" i="62" s="1"/>
  <c r="D12" i="62"/>
  <c r="H12" i="62" s="1"/>
  <c r="B68" i="61"/>
  <c r="B43" i="60"/>
  <c r="B45" i="60" s="1"/>
  <c r="B47" i="60" s="1"/>
  <c r="B48" i="60" s="1"/>
  <c r="B77" i="60"/>
  <c r="B78" i="60" s="1"/>
  <c r="B79" i="60" s="1"/>
  <c r="B48" i="59"/>
  <c r="B49" i="59" s="1"/>
  <c r="B32" i="59"/>
  <c r="B92" i="58"/>
  <c r="B51" i="58"/>
  <c r="B120" i="58"/>
  <c r="B38" i="57"/>
  <c r="B40" i="57" s="1"/>
  <c r="B79" i="57"/>
  <c r="B86" i="56"/>
  <c r="B69" i="56"/>
  <c r="B70" i="56" s="1"/>
  <c r="B72" i="56" s="1"/>
  <c r="B30" i="56"/>
  <c r="B31" i="56" s="1"/>
  <c r="B90" i="55"/>
  <c r="B53" i="55"/>
  <c r="B55" i="55" s="1"/>
  <c r="B56" i="55" s="1"/>
  <c r="B33" i="55"/>
  <c r="B34" i="55" s="1"/>
  <c r="B116" i="54"/>
  <c r="B197" i="54"/>
  <c r="B198" i="54" s="1"/>
  <c r="B34" i="54"/>
  <c r="B35" i="54" s="1"/>
  <c r="B57" i="54"/>
  <c r="B166" i="54"/>
  <c r="B93" i="54"/>
  <c r="B42" i="53"/>
  <c r="B43" i="53" s="1"/>
  <c r="B30" i="53"/>
  <c r="B66" i="52"/>
  <c r="B67" i="52" s="1"/>
  <c r="B68" i="52" s="1"/>
  <c r="B124" i="51"/>
  <c r="B67" i="51"/>
  <c r="B68" i="51" s="1"/>
  <c r="B48" i="51"/>
  <c r="B75" i="48"/>
  <c r="B76" i="48" s="1"/>
  <c r="B98" i="48"/>
  <c r="B100" i="48" s="1"/>
  <c r="B101" i="48" s="1"/>
  <c r="B30" i="48"/>
  <c r="B47" i="48"/>
  <c r="B48" i="48" s="1"/>
  <c r="B49" i="48" s="1"/>
  <c r="B86" i="48"/>
  <c r="B44" i="47"/>
  <c r="B84" i="47"/>
  <c r="B31" i="47"/>
  <c r="B34" i="47" s="1"/>
  <c r="B95" i="47"/>
  <c r="B97" i="47" s="1"/>
  <c r="B98" i="47" s="1"/>
  <c r="B75" i="46"/>
  <c r="B76" i="46" s="1"/>
  <c r="B46" i="46"/>
  <c r="B47" i="46" s="1"/>
  <c r="B114" i="46"/>
  <c r="B115" i="46" s="1"/>
  <c r="B26" i="46"/>
  <c r="B83" i="46"/>
  <c r="B138" i="45"/>
  <c r="B80" i="45"/>
  <c r="B26" i="45"/>
  <c r="B29" i="45" s="1"/>
  <c r="B49" i="45"/>
  <c r="H74" i="44"/>
  <c r="H147" i="44"/>
  <c r="H156" i="44"/>
  <c r="H51" i="44"/>
  <c r="H6" i="44" s="1"/>
  <c r="H90" i="44"/>
  <c r="H165" i="44"/>
  <c r="C9" i="20"/>
  <c r="B38" i="44"/>
  <c r="B82" i="44"/>
  <c r="B85" i="44" s="1"/>
  <c r="B95" i="44"/>
  <c r="B161" i="44"/>
  <c r="B162" i="44" s="1"/>
  <c r="G18" i="44"/>
  <c r="B56" i="44"/>
  <c r="B153" i="44"/>
  <c r="B130" i="8"/>
  <c r="B188" i="8"/>
  <c r="B189" i="8" s="1"/>
  <c r="H216" i="8"/>
  <c r="H183" i="8"/>
  <c r="H125" i="8"/>
  <c r="H16" i="62" l="1"/>
  <c r="E23" i="32" s="1"/>
  <c r="B69" i="61"/>
  <c r="B51" i="59"/>
  <c r="B52" i="59" s="1"/>
  <c r="B33" i="59"/>
  <c r="B93" i="58"/>
  <c r="B94" i="58" s="1"/>
  <c r="B95" i="58" s="1"/>
  <c r="B53" i="58"/>
  <c r="D8" i="58"/>
  <c r="H8" i="58" s="1"/>
  <c r="B121" i="58"/>
  <c r="B42" i="57"/>
  <c r="B80" i="57"/>
  <c r="B87" i="56"/>
  <c r="B91" i="55"/>
  <c r="B35" i="55"/>
  <c r="B167" i="54"/>
  <c r="B117" i="54"/>
  <c r="B199" i="54"/>
  <c r="B200" i="54" s="1"/>
  <c r="B95" i="54"/>
  <c r="B36" i="54"/>
  <c r="B168" i="54"/>
  <c r="B169" i="54" s="1"/>
  <c r="B58" i="54"/>
  <c r="B44" i="53"/>
  <c r="B32" i="53"/>
  <c r="B69" i="52"/>
  <c r="B69" i="51"/>
  <c r="B70" i="51" s="1"/>
  <c r="B49" i="51"/>
  <c r="B33" i="50"/>
  <c r="B31" i="48"/>
  <c r="B51" i="48"/>
  <c r="B111" i="48"/>
  <c r="B45" i="47"/>
  <c r="B46" i="47" s="1"/>
  <c r="B47" i="47" s="1"/>
  <c r="B108" i="47"/>
  <c r="B109" i="47" s="1"/>
  <c r="B35" i="47"/>
  <c r="B84" i="46"/>
  <c r="B85" i="46" s="1"/>
  <c r="B116" i="46"/>
  <c r="B49" i="46"/>
  <c r="B50" i="46" s="1"/>
  <c r="B27" i="46"/>
  <c r="B81" i="45"/>
  <c r="B30" i="45"/>
  <c r="B31" i="45" s="1"/>
  <c r="B32" i="45" s="1"/>
  <c r="B50" i="45"/>
  <c r="B163" i="44"/>
  <c r="B41" i="44"/>
  <c r="B42" i="44" s="1"/>
  <c r="B43" i="44" s="1"/>
  <c r="B96" i="44"/>
  <c r="B57" i="44"/>
  <c r="B154" i="44"/>
  <c r="B132" i="8"/>
  <c r="B190" i="8"/>
  <c r="B70" i="61" l="1"/>
  <c r="D8" i="61"/>
  <c r="H8" i="61" s="1"/>
  <c r="D10" i="61"/>
  <c r="H10" i="61" s="1"/>
  <c r="B51" i="60"/>
  <c r="B52" i="60" s="1"/>
  <c r="B55" i="59"/>
  <c r="B55" i="58"/>
  <c r="B122" i="58"/>
  <c r="B45" i="57"/>
  <c r="B81" i="57"/>
  <c r="B88" i="56"/>
  <c r="B93" i="55"/>
  <c r="B94" i="55" s="1"/>
  <c r="B59" i="55"/>
  <c r="B60" i="55" s="1"/>
  <c r="B38" i="55"/>
  <c r="B118" i="54"/>
  <c r="B96" i="54"/>
  <c r="B97" i="54" s="1"/>
  <c r="B37" i="54"/>
  <c r="B59" i="54"/>
  <c r="B170" i="54"/>
  <c r="B55" i="52"/>
  <c r="B71" i="51"/>
  <c r="B72" i="51" s="1"/>
  <c r="B73" i="51" s="1"/>
  <c r="B34" i="50"/>
  <c r="B35" i="50" s="1"/>
  <c r="B52" i="48"/>
  <c r="B54" i="48" s="1"/>
  <c r="B34" i="48"/>
  <c r="B88" i="48"/>
  <c r="B112" i="48"/>
  <c r="B86" i="47"/>
  <c r="B87" i="47" s="1"/>
  <c r="B36" i="47"/>
  <c r="B86" i="46"/>
  <c r="B87" i="46" s="1"/>
  <c r="B28" i="46"/>
  <c r="B29" i="46" s="1"/>
  <c r="B30" i="46" s="1"/>
  <c r="B82" i="45"/>
  <c r="B33" i="45"/>
  <c r="B34" i="45" s="1"/>
  <c r="B35" i="45" s="1"/>
  <c r="B58" i="44"/>
  <c r="B60" i="44" s="1"/>
  <c r="B97" i="44"/>
  <c r="B44" i="44"/>
  <c r="B133" i="8"/>
  <c r="B192" i="8"/>
  <c r="B73" i="61" l="1"/>
  <c r="B75" i="61" s="1"/>
  <c r="B76" i="61" s="1"/>
  <c r="B77" i="61" s="1"/>
  <c r="B57" i="58"/>
  <c r="B58" i="58" s="1"/>
  <c r="B46" i="57"/>
  <c r="B89" i="56"/>
  <c r="B90" i="56" s="1"/>
  <c r="B91" i="56" s="1"/>
  <c r="B93" i="56" s="1"/>
  <c r="B95" i="56" s="1"/>
  <c r="B97" i="56" s="1"/>
  <c r="B98" i="56" s="1"/>
  <c r="B99" i="54"/>
  <c r="B100" i="54" s="1"/>
  <c r="B119" i="54"/>
  <c r="B60" i="54"/>
  <c r="B62" i="54" s="1"/>
  <c r="B63" i="54" s="1"/>
  <c r="B38" i="54"/>
  <c r="B171" i="54"/>
  <c r="B56" i="52"/>
  <c r="B74" i="51"/>
  <c r="B75" i="51" s="1"/>
  <c r="B76" i="51" s="1"/>
  <c r="B78" i="51" s="1"/>
  <c r="B79" i="51" s="1"/>
  <c r="B80" i="51" s="1"/>
  <c r="B36" i="50"/>
  <c r="B56" i="48"/>
  <c r="B89" i="48"/>
  <c r="B90" i="48" s="1"/>
  <c r="B35" i="48"/>
  <c r="B36" i="48" s="1"/>
  <c r="B37" i="48" s="1"/>
  <c r="B114" i="48"/>
  <c r="B115" i="48" s="1"/>
  <c r="B49" i="47"/>
  <c r="B111" i="47"/>
  <c r="B88" i="46"/>
  <c r="B89" i="46" s="1"/>
  <c r="B52" i="46"/>
  <c r="B31" i="46"/>
  <c r="B83" i="45"/>
  <c r="B84" i="45" s="1"/>
  <c r="B36" i="45"/>
  <c r="B37" i="45" s="1"/>
  <c r="B52" i="45"/>
  <c r="B98" i="44"/>
  <c r="B99" i="44" s="1"/>
  <c r="B100" i="44" s="1"/>
  <c r="B45" i="44"/>
  <c r="B46" i="44" s="1"/>
  <c r="B134" i="8"/>
  <c r="B193" i="8"/>
  <c r="D12" i="61" l="1"/>
  <c r="H12" i="61" s="1"/>
  <c r="D8" i="60"/>
  <c r="H8" i="60" s="1"/>
  <c r="D10" i="60"/>
  <c r="H10" i="60" s="1"/>
  <c r="D14" i="60"/>
  <c r="H14" i="60" s="1"/>
  <c r="D12" i="60"/>
  <c r="H12" i="60" s="1"/>
  <c r="D8" i="59"/>
  <c r="H8" i="59" s="1"/>
  <c r="B47" i="57"/>
  <c r="B48" i="57" s="1"/>
  <c r="D8" i="57"/>
  <c r="H8" i="57" s="1"/>
  <c r="D8" i="56"/>
  <c r="H8" i="56" s="1"/>
  <c r="B98" i="55"/>
  <c r="B39" i="55"/>
  <c r="B101" i="54"/>
  <c r="B102" i="54" s="1"/>
  <c r="B121" i="54"/>
  <c r="B104" i="54"/>
  <c r="B65" i="54"/>
  <c r="B172" i="54"/>
  <c r="B39" i="54"/>
  <c r="D10" i="52"/>
  <c r="H10" i="52" s="1"/>
  <c r="B83" i="51"/>
  <c r="B85" i="51" s="1"/>
  <c r="B86" i="51" s="1"/>
  <c r="B87" i="51" s="1"/>
  <c r="B37" i="50"/>
  <c r="B59" i="48"/>
  <c r="B60" i="48" s="1"/>
  <c r="B38" i="48"/>
  <c r="B39" i="48" s="1"/>
  <c r="B116" i="48"/>
  <c r="B50" i="47"/>
  <c r="B52" i="47" s="1"/>
  <c r="B112" i="47"/>
  <c r="B90" i="46"/>
  <c r="B54" i="46"/>
  <c r="B32" i="46"/>
  <c r="B85" i="45"/>
  <c r="B86" i="45" s="1"/>
  <c r="B62" i="44"/>
  <c r="B135" i="8"/>
  <c r="B194" i="8"/>
  <c r="B136" i="8"/>
  <c r="B109" i="8"/>
  <c r="B28" i="8"/>
  <c r="B63" i="44" l="1"/>
  <c r="D16" i="61"/>
  <c r="H16" i="61" s="1"/>
  <c r="D14" i="61"/>
  <c r="H14" i="61" s="1"/>
  <c r="H16" i="60"/>
  <c r="E19" i="32" s="1"/>
  <c r="D14" i="57"/>
  <c r="H14" i="57" s="1"/>
  <c r="D10" i="57"/>
  <c r="H10" i="57" s="1"/>
  <c r="D12" i="57"/>
  <c r="H12" i="57" s="1"/>
  <c r="B99" i="55"/>
  <c r="B100" i="55" s="1"/>
  <c r="B101" i="55" s="1"/>
  <c r="B102" i="55" s="1"/>
  <c r="B103" i="55" s="1"/>
  <c r="B104" i="55" s="1"/>
  <c r="B173" i="54"/>
  <c r="B175" i="54" s="1"/>
  <c r="B176" i="54" s="1"/>
  <c r="B177" i="54" s="1"/>
  <c r="B178" i="54" s="1"/>
  <c r="B179" i="54" s="1"/>
  <c r="B180" i="54" s="1"/>
  <c r="B181" i="54" s="1"/>
  <c r="B122" i="54"/>
  <c r="B67" i="54"/>
  <c r="B68" i="54" s="1"/>
  <c r="B40" i="54"/>
  <c r="D12" i="51"/>
  <c r="H12" i="51" s="1"/>
  <c r="D10" i="51"/>
  <c r="H10" i="51" s="1"/>
  <c r="D8" i="51"/>
  <c r="H8" i="51" s="1"/>
  <c r="D10" i="49"/>
  <c r="H10" i="49" s="1"/>
  <c r="D8" i="49"/>
  <c r="H8" i="49" s="1"/>
  <c r="B54" i="47"/>
  <c r="B56" i="47" s="1"/>
  <c r="B57" i="47" s="1"/>
  <c r="B113" i="47"/>
  <c r="B91" i="46"/>
  <c r="B92" i="46" s="1"/>
  <c r="B33" i="46"/>
  <c r="B34" i="46" s="1"/>
  <c r="B87" i="45"/>
  <c r="B88" i="45" s="1"/>
  <c r="B89" i="45" s="1"/>
  <c r="B54" i="45"/>
  <c r="B102" i="44"/>
  <c r="B64" i="44"/>
  <c r="B195" i="8"/>
  <c r="B137" i="8"/>
  <c r="B138" i="8" s="1"/>
  <c r="B140" i="8" s="1"/>
  <c r="B29" i="8"/>
  <c r="B30" i="8" s="1"/>
  <c r="B111" i="8"/>
  <c r="B112" i="8" s="1"/>
  <c r="H18" i="61" l="1"/>
  <c r="E21" i="32" s="1"/>
  <c r="B61" i="58"/>
  <c r="H16" i="57"/>
  <c r="E13" i="32" s="1"/>
  <c r="B105" i="55"/>
  <c r="D8" i="55"/>
  <c r="H8" i="55" s="1"/>
  <c r="D10" i="55"/>
  <c r="H10" i="55" s="1"/>
  <c r="B182" i="54"/>
  <c r="B184" i="54" s="1"/>
  <c r="B185" i="54" s="1"/>
  <c r="B123" i="54"/>
  <c r="B69" i="54"/>
  <c r="B41" i="54"/>
  <c r="D16" i="51"/>
  <c r="H16" i="51" s="1"/>
  <c r="D14" i="51"/>
  <c r="H14" i="51" s="1"/>
  <c r="D12" i="49"/>
  <c r="H12" i="49" s="1"/>
  <c r="D8" i="48"/>
  <c r="H8" i="48" s="1"/>
  <c r="B59" i="47"/>
  <c r="B60" i="47" s="1"/>
  <c r="B93" i="46"/>
  <c r="B94" i="46" s="1"/>
  <c r="B95" i="46" s="1"/>
  <c r="B96" i="46" s="1"/>
  <c r="B97" i="46" s="1"/>
  <c r="B98" i="46" s="1"/>
  <c r="B99" i="46" s="1"/>
  <c r="B100" i="46" s="1"/>
  <c r="B57" i="46"/>
  <c r="B58" i="46" s="1"/>
  <c r="B59" i="46" s="1"/>
  <c r="B35" i="46"/>
  <c r="B36" i="46" s="1"/>
  <c r="B37" i="46" s="1"/>
  <c r="B38" i="46" s="1"/>
  <c r="B90" i="45"/>
  <c r="B55" i="45"/>
  <c r="B56" i="45" s="1"/>
  <c r="B103" i="44"/>
  <c r="B66" i="44"/>
  <c r="B197" i="8"/>
  <c r="B141" i="8"/>
  <c r="B142" i="8" s="1"/>
  <c r="B143" i="8" s="1"/>
  <c r="B115" i="8"/>
  <c r="B31" i="8"/>
  <c r="B32" i="8" l="1"/>
  <c r="B62" i="58"/>
  <c r="D12" i="58"/>
  <c r="H12" i="58" s="1"/>
  <c r="B106" i="55"/>
  <c r="B124" i="54"/>
  <c r="B125" i="54" s="1"/>
  <c r="B70" i="54"/>
  <c r="B72" i="54" s="1"/>
  <c r="B73" i="54" s="1"/>
  <c r="B42" i="54"/>
  <c r="D10" i="53"/>
  <c r="H10" i="53" s="1"/>
  <c r="D8" i="53"/>
  <c r="H8" i="53" s="1"/>
  <c r="H18" i="51"/>
  <c r="E23" i="20" s="1"/>
  <c r="D12" i="50"/>
  <c r="H12" i="50" s="1"/>
  <c r="D10" i="50"/>
  <c r="H10" i="50" s="1"/>
  <c r="D8" i="50"/>
  <c r="H8" i="50" s="1"/>
  <c r="H14" i="49"/>
  <c r="E19" i="20" s="1"/>
  <c r="D8" i="47"/>
  <c r="H8" i="47" s="1"/>
  <c r="B101" i="46"/>
  <c r="B102" i="46" s="1"/>
  <c r="B103" i="46" s="1"/>
  <c r="B104" i="46" s="1"/>
  <c r="B105" i="46" s="1"/>
  <c r="B106" i="46" s="1"/>
  <c r="B107" i="46" s="1"/>
  <c r="B108" i="46" s="1"/>
  <c r="B60" i="46"/>
  <c r="B91" i="45"/>
  <c r="B92" i="45" s="1"/>
  <c r="B93" i="45" s="1"/>
  <c r="B95" i="45" s="1"/>
  <c r="B96" i="45" s="1"/>
  <c r="B97" i="45" s="1"/>
  <c r="B58" i="45"/>
  <c r="B59" i="45" s="1"/>
  <c r="B104" i="44"/>
  <c r="B105" i="44" s="1"/>
  <c r="B108" i="44" s="1"/>
  <c r="B109" i="44" s="1"/>
  <c r="B110" i="44" s="1"/>
  <c r="B111" i="44" s="1"/>
  <c r="B67" i="44"/>
  <c r="B198" i="8"/>
  <c r="B144" i="8"/>
  <c r="B116" i="8"/>
  <c r="B117" i="8" s="1"/>
  <c r="B35" i="8"/>
  <c r="B36" i="8" s="1"/>
  <c r="D14" i="58" l="1"/>
  <c r="H14" i="58" s="1"/>
  <c r="D10" i="58"/>
  <c r="H10" i="58" s="1"/>
  <c r="B107" i="55"/>
  <c r="B126" i="54"/>
  <c r="B127" i="54" s="1"/>
  <c r="B128" i="54" s="1"/>
  <c r="B43" i="54"/>
  <c r="H12" i="53"/>
  <c r="E27" i="20" s="1"/>
  <c r="H14" i="50"/>
  <c r="E21" i="20" s="1"/>
  <c r="D10" i="47"/>
  <c r="H10" i="47" s="1"/>
  <c r="B100" i="45"/>
  <c r="B101" i="45" s="1"/>
  <c r="B102" i="45" s="1"/>
  <c r="B62" i="45"/>
  <c r="B63" i="45" s="1"/>
  <c r="B64" i="45" s="1"/>
  <c r="B112" i="44"/>
  <c r="B113" i="44" s="1"/>
  <c r="B114" i="44" s="1"/>
  <c r="B115" i="44" s="1"/>
  <c r="B116" i="44" s="1"/>
  <c r="B118" i="44" s="1"/>
  <c r="B126" i="44" s="1"/>
  <c r="B127" i="44" s="1"/>
  <c r="B128" i="44" s="1"/>
  <c r="B129" i="44" s="1"/>
  <c r="B134" i="44" s="1"/>
  <c r="B135" i="44" s="1"/>
  <c r="B136" i="44" s="1"/>
  <c r="B137" i="44" s="1"/>
  <c r="B138" i="44" s="1"/>
  <c r="B139" i="44" s="1"/>
  <c r="B140" i="44" s="1"/>
  <c r="B141" i="44" s="1"/>
  <c r="B142" i="44" s="1"/>
  <c r="B143" i="44" s="1"/>
  <c r="B144" i="44" s="1"/>
  <c r="B49" i="44"/>
  <c r="B145" i="8"/>
  <c r="B199" i="8"/>
  <c r="B200" i="8" s="1"/>
  <c r="B201" i="8" s="1"/>
  <c r="B202" i="8" s="1"/>
  <c r="B203" i="8" s="1"/>
  <c r="B204" i="8" s="1"/>
  <c r="B205" i="8" s="1"/>
  <c r="B206" i="8" s="1"/>
  <c r="B207" i="8" s="1"/>
  <c r="B208" i="8" s="1"/>
  <c r="B209" i="8" s="1"/>
  <c r="B210" i="8" s="1"/>
  <c r="B211" i="8" s="1"/>
  <c r="B212" i="8" s="1"/>
  <c r="B213" i="8" s="1"/>
  <c r="B119" i="8"/>
  <c r="B37" i="8"/>
  <c r="B108" i="55" l="1"/>
  <c r="B129" i="54"/>
  <c r="B130" i="54" s="1"/>
  <c r="B76" i="54"/>
  <c r="B77" i="54" s="1"/>
  <c r="B78" i="54" s="1"/>
  <c r="B44" i="54"/>
  <c r="B46" i="54" s="1"/>
  <c r="B47" i="54" s="1"/>
  <c r="C20" i="6" s="1"/>
  <c r="D14" i="46"/>
  <c r="H14" i="46" s="1"/>
  <c r="D12" i="46"/>
  <c r="H12" i="46" s="1"/>
  <c r="D8" i="46"/>
  <c r="H8" i="46" s="1"/>
  <c r="D10" i="46"/>
  <c r="H10" i="46" s="1"/>
  <c r="B103" i="45"/>
  <c r="B104" i="45" s="1"/>
  <c r="B105" i="45" s="1"/>
  <c r="B106" i="45" s="1"/>
  <c r="B107" i="45" s="1"/>
  <c r="B108" i="45" s="1"/>
  <c r="B109" i="45" s="1"/>
  <c r="B110" i="45" s="1"/>
  <c r="B111" i="45" s="1"/>
  <c r="B112" i="45" s="1"/>
  <c r="B113" i="45" s="1"/>
  <c r="B114" i="45" s="1"/>
  <c r="B145" i="44"/>
  <c r="B70" i="44"/>
  <c r="D8" i="44"/>
  <c r="H8" i="44" s="1"/>
  <c r="B214" i="8"/>
  <c r="B146" i="8"/>
  <c r="B147" i="8" s="1"/>
  <c r="B120" i="8"/>
  <c r="B122" i="8" s="1"/>
  <c r="B38" i="8"/>
  <c r="B110" i="55" l="1"/>
  <c r="B111" i="55" s="1"/>
  <c r="B112" i="55" s="1"/>
  <c r="B131" i="54"/>
  <c r="B132" i="54" s="1"/>
  <c r="B134" i="54" s="1"/>
  <c r="B79" i="54"/>
  <c r="D12" i="54" s="1"/>
  <c r="H12" i="54" s="1"/>
  <c r="D8" i="54"/>
  <c r="H8" i="54" s="1"/>
  <c r="H16" i="46"/>
  <c r="E13" i="20" s="1"/>
  <c r="B115" i="45"/>
  <c r="B116" i="45" s="1"/>
  <c r="B117" i="45" s="1"/>
  <c r="B118" i="45" s="1"/>
  <c r="B119" i="45" s="1"/>
  <c r="B120" i="45" s="1"/>
  <c r="B121" i="45" s="1"/>
  <c r="B122" i="45" s="1"/>
  <c r="B125" i="45" s="1"/>
  <c r="B126" i="45" s="1"/>
  <c r="B127" i="45" s="1"/>
  <c r="B128" i="45" s="1"/>
  <c r="B129" i="45" s="1"/>
  <c r="B71" i="44"/>
  <c r="B72" i="44" s="1"/>
  <c r="D10" i="44" s="1"/>
  <c r="H10" i="44" s="1"/>
  <c r="D14" i="44"/>
  <c r="H14" i="44" s="1"/>
  <c r="D12" i="44"/>
  <c r="H12" i="44" s="1"/>
  <c r="B148" i="8"/>
  <c r="B149" i="8" s="1"/>
  <c r="B150" i="8" s="1"/>
  <c r="B151" i="8" s="1"/>
  <c r="B152" i="8" s="1"/>
  <c r="B153"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23" i="8"/>
  <c r="B39" i="8"/>
  <c r="B40" i="8" s="1"/>
  <c r="B41" i="8" s="1"/>
  <c r="B42" i="8" s="1"/>
  <c r="B43" i="8" s="1"/>
  <c r="B44" i="8" s="1"/>
  <c r="B113" i="55" l="1"/>
  <c r="B114" i="55" s="1"/>
  <c r="B115" i="55" s="1"/>
  <c r="B116" i="55" s="1"/>
  <c r="B117" i="55" s="1"/>
  <c r="B118" i="55" s="1"/>
  <c r="B119" i="55" s="1"/>
  <c r="B124" i="55" s="1"/>
  <c r="B125" i="55" s="1"/>
  <c r="B126" i="55" s="1"/>
  <c r="B127" i="55" s="1"/>
  <c r="B128" i="55" s="1"/>
  <c r="B129" i="55" s="1"/>
  <c r="B130" i="55" s="1"/>
  <c r="B131" i="55" s="1"/>
  <c r="B132" i="55" s="1"/>
  <c r="B133" i="55" s="1"/>
  <c r="B134" i="55" s="1"/>
  <c r="B135" i="55" s="1"/>
  <c r="B136" i="55" s="1"/>
  <c r="B137" i="55" s="1"/>
  <c r="D12" i="55" s="1"/>
  <c r="B135" i="54"/>
  <c r="B136" i="54" s="1"/>
  <c r="B137" i="54" s="1"/>
  <c r="D10" i="54"/>
  <c r="H10" i="54" s="1"/>
  <c r="D16" i="44"/>
  <c r="H16" i="44" s="1"/>
  <c r="B45" i="8"/>
  <c r="B46" i="8" s="1"/>
  <c r="B47" i="8" s="1"/>
  <c r="B48" i="8" s="1"/>
  <c r="B49" i="8" s="1"/>
  <c r="B50" i="8" s="1"/>
  <c r="B51" i="8" s="1"/>
  <c r="B52" i="8" s="1"/>
  <c r="B53" i="8" s="1"/>
  <c r="B54" i="8" s="1"/>
  <c r="B55" i="8" s="1"/>
  <c r="B56" i="8" s="1"/>
  <c r="B57" i="8" s="1"/>
  <c r="B58" i="8" s="1"/>
  <c r="B59" i="8" s="1"/>
  <c r="B60" i="8" s="1"/>
  <c r="H12" i="55" l="1"/>
  <c r="D14" i="55"/>
  <c r="H14" i="55" s="1"/>
  <c r="B138" i="54"/>
  <c r="B139" i="54" s="1"/>
  <c r="H18" i="44"/>
  <c r="E9" i="20" s="1"/>
  <c r="B62" i="8"/>
  <c r="H16" i="55" l="1"/>
  <c r="E9" i="32" s="1"/>
  <c r="B140" i="54"/>
  <c r="B141" i="54"/>
  <c r="B142" i="54" s="1"/>
  <c r="D12" i="52"/>
  <c r="H12" i="52" s="1"/>
  <c r="B63" i="8"/>
  <c r="B64" i="8" s="1"/>
  <c r="B65" i="8" l="1"/>
  <c r="C14" i="6"/>
  <c r="B143" i="54"/>
  <c r="D14" i="52"/>
  <c r="H14" i="52" s="1"/>
  <c r="D16" i="52"/>
  <c r="H16" i="52" s="1"/>
  <c r="B40" i="45"/>
  <c r="B144" i="54" l="1"/>
  <c r="H18" i="52"/>
  <c r="E25" i="20" s="1"/>
  <c r="D18" i="48"/>
  <c r="H18" i="48" s="1"/>
  <c r="D10" i="45"/>
  <c r="H10" i="45" s="1"/>
  <c r="D14" i="45"/>
  <c r="H14" i="45" s="1"/>
  <c r="D12" i="45"/>
  <c r="H12" i="45" s="1"/>
  <c r="D8" i="45"/>
  <c r="H8" i="45" s="1"/>
  <c r="B145" i="54" l="1"/>
  <c r="D16" i="48"/>
  <c r="H16" i="48" s="1"/>
  <c r="D12" i="48"/>
  <c r="H12" i="48" s="1"/>
  <c r="D14" i="48"/>
  <c r="H14" i="48" s="1"/>
  <c r="D10" i="48"/>
  <c r="H10" i="48" s="1"/>
  <c r="H16" i="45"/>
  <c r="E11" i="20" s="1"/>
  <c r="D6" i="8"/>
  <c r="B146" i="54" l="1"/>
  <c r="H20" i="48"/>
  <c r="E17" i="20" s="1"/>
  <c r="B247" i="8"/>
  <c r="G258" i="8"/>
  <c r="G243" i="8"/>
  <c r="B147" i="54" l="1"/>
  <c r="B248" i="8"/>
  <c r="H243" i="8"/>
  <c r="H258" i="8"/>
  <c r="B148" i="54" l="1"/>
  <c r="B249" i="8"/>
  <c r="B251" i="8" s="1"/>
  <c r="B223" i="8"/>
  <c r="B149" i="54" l="1"/>
  <c r="B151" i="54" s="1"/>
  <c r="B252" i="8"/>
  <c r="B253" i="8" s="1"/>
  <c r="B224" i="8"/>
  <c r="B152" i="54" l="1"/>
  <c r="B153" i="54" s="1"/>
  <c r="B154" i="54" s="1"/>
  <c r="B155" i="54" s="1"/>
  <c r="B156" i="54" s="1"/>
  <c r="D14" i="54"/>
  <c r="H14" i="54" s="1"/>
  <c r="D16" i="54"/>
  <c r="H16" i="54" s="1"/>
  <c r="B254" i="8"/>
  <c r="B255" i="8" s="1"/>
  <c r="B256" i="8" s="1"/>
  <c r="B225" i="8"/>
  <c r="B226" i="8" s="1"/>
  <c r="H18" i="54" l="1"/>
  <c r="E7" i="32" s="1"/>
  <c r="B227" i="8"/>
  <c r="B228" i="8" s="1"/>
  <c r="B229" i="8" l="1"/>
  <c r="G103" i="8"/>
  <c r="B230" i="8" l="1"/>
  <c r="B231" i="8" s="1"/>
  <c r="B233" i="8" s="1"/>
  <c r="B234" i="8" s="1"/>
  <c r="B235" i="8" s="1"/>
  <c r="B236" i="8" s="1"/>
  <c r="B71" i="8"/>
  <c r="G125" i="8"/>
  <c r="G67" i="8"/>
  <c r="B237" i="8" l="1"/>
  <c r="B238" i="8" s="1"/>
  <c r="B239" i="8" s="1"/>
  <c r="B241" i="8" s="1"/>
  <c r="B72" i="8"/>
  <c r="B73" i="8" s="1"/>
  <c r="H67" i="8"/>
  <c r="H6" i="8" s="1"/>
  <c r="H103" i="8"/>
  <c r="B74" i="8" l="1"/>
  <c r="B75" i="8" l="1"/>
  <c r="B76" i="8" s="1"/>
  <c r="B77" i="8" l="1"/>
  <c r="B78" i="8" l="1"/>
  <c r="B79" i="8" s="1"/>
  <c r="B80" i="8" l="1"/>
  <c r="B81" i="8" s="1"/>
  <c r="B82" i="8" s="1"/>
  <c r="B84" i="8" s="1"/>
  <c r="B85" i="8" s="1"/>
  <c r="B87" i="8" s="1"/>
  <c r="B89" i="8" l="1"/>
  <c r="B90" i="8" s="1"/>
  <c r="B91" i="8" s="1"/>
  <c r="B92" i="8" s="1"/>
  <c r="B94" i="8" s="1"/>
  <c r="C1" i="8"/>
  <c r="C11" i="6" s="1"/>
  <c r="B95" i="8" l="1"/>
  <c r="C7" i="20"/>
  <c r="B98" i="8" l="1"/>
  <c r="B99" i="8" s="1"/>
  <c r="B100" i="8" s="1"/>
  <c r="B4" i="8"/>
  <c r="G20" i="8"/>
  <c r="B101" i="8" l="1"/>
  <c r="D12" i="8" s="1"/>
  <c r="H12" i="8" s="1"/>
  <c r="D10" i="8" l="1"/>
  <c r="H10" i="8" s="1"/>
  <c r="D8" i="8"/>
  <c r="H8" i="8" s="1"/>
  <c r="D18" i="8" l="1"/>
  <c r="H18" i="8" s="1"/>
  <c r="D14" i="8"/>
  <c r="H14" i="8" s="1"/>
  <c r="D16" i="8"/>
  <c r="H16" i="8" s="1"/>
  <c r="H20" i="8" l="1"/>
  <c r="E7" i="20" s="1"/>
  <c r="D16" i="47" l="1"/>
  <c r="H16" i="47" s="1"/>
  <c r="D18" i="47"/>
  <c r="H18" i="47" s="1"/>
  <c r="D12" i="47" l="1"/>
  <c r="H12" i="47" s="1"/>
  <c r="D14" i="47"/>
  <c r="H14" i="47" s="1"/>
  <c r="H20" i="47" l="1"/>
  <c r="E15" i="20" s="1"/>
  <c r="E29" i="20" s="1"/>
  <c r="E7" i="2" s="1"/>
  <c r="B38" i="56"/>
  <c r="B39" i="56" l="1"/>
  <c r="B40" i="56" l="1"/>
  <c r="B41" i="56" l="1"/>
  <c r="B43" i="56" l="1"/>
  <c r="B44" i="56" s="1"/>
  <c r="B46" i="56" s="1"/>
  <c r="B48" i="56" l="1"/>
  <c r="B51" i="56" l="1"/>
  <c r="B52" i="56" s="1"/>
  <c r="B53" i="56" s="1"/>
  <c r="B54" i="56" s="1"/>
  <c r="D14" i="56"/>
  <c r="H14" i="56" s="1"/>
  <c r="D12" i="56" l="1"/>
  <c r="H12" i="56" s="1"/>
  <c r="D10" i="56"/>
  <c r="H10" i="56" s="1"/>
  <c r="H16" i="56" l="1"/>
  <c r="E11" i="32" s="1"/>
  <c r="D18" i="58"/>
  <c r="H18" i="58" s="1"/>
  <c r="D16" i="58"/>
  <c r="H16" i="58" s="1"/>
  <c r="H20" i="58" l="1"/>
  <c r="E15" i="32" s="1"/>
  <c r="D12" i="59" l="1"/>
  <c r="H12" i="59" s="1"/>
  <c r="D10" i="59" l="1"/>
  <c r="H10" i="59" s="1"/>
  <c r="H14" i="59" s="1"/>
  <c r="E17" i="32" s="1"/>
  <c r="E29" i="32" l="1"/>
  <c r="E9" i="2" s="1"/>
  <c r="E11" i="2" s="1"/>
  <c r="E13" i="2" s="1"/>
  <c r="E15" i="2" s="1"/>
  <c r="E17" i="2" l="1"/>
  <c r="E19" i="2" s="1"/>
</calcChain>
</file>

<file path=xl/sharedStrings.xml><?xml version="1.0" encoding="utf-8"?>
<sst xmlns="http://schemas.openxmlformats.org/spreadsheetml/2006/main" count="4324" uniqueCount="1422">
  <si>
    <t>Nivo</t>
  </si>
  <si>
    <t>Normativ</t>
  </si>
  <si>
    <t>Opis dela</t>
  </si>
  <si>
    <t>Enota</t>
  </si>
  <si>
    <t>Količina</t>
  </si>
  <si>
    <t>Cena / enoto</t>
  </si>
  <si>
    <t>Vrednost</t>
  </si>
  <si>
    <t>ODVODNJAVANJE</t>
  </si>
  <si>
    <t>TUJE STORITVE</t>
  </si>
  <si>
    <t>SKUPNA REKAPITULACIJA</t>
  </si>
  <si>
    <t>SKUPAJ EUR</t>
  </si>
  <si>
    <t xml:space="preserve">DDV </t>
  </si>
  <si>
    <t>SKUPAJ EUR Z DDV</t>
  </si>
  <si>
    <t>Vrednosti so v EUR!</t>
  </si>
  <si>
    <t>Vrednosti so v EUR brez DDV!</t>
  </si>
  <si>
    <t>OPOMBE</t>
  </si>
  <si>
    <t>Opomba 1:</t>
  </si>
  <si>
    <t>Ponudnik sestavi ponudbeni predračun tako, da vnese cene na enoto v EUR brez DDV v stolpec »Cena/enoto« za vse navedene postavke. Vnos cen je omejen na dve decimalni mesti. Vse ostale celice so zaklenjene in morajo ostati nespremenjene.</t>
  </si>
  <si>
    <t>Opomba 2:</t>
  </si>
  <si>
    <t>Opomba 3:</t>
  </si>
  <si>
    <t>V primeru odkritja in odprave računskih napak se temu ustrezno spremeni tudi nominalna vrednost nepredvidenih del, ki je izražena v odstotku (enota mere je odstotek) od skupne vrednosti vseh ostalih postavk brez DDV.</t>
  </si>
  <si>
    <t>Opomba 4:</t>
  </si>
  <si>
    <t>GRADBENI IN POSEBNI ODPADKI: Izvajalec za vse produkte rušitvenih del in izkope ter odstranitve posebnih odpadkov sam priskrbi potrebno deponijo in plača vse spremljajoče stroške. Z vsemi odpadki je potrebno ravnati v skladu z načrtom rušitvenih del in elaboratom ravnanja z gradbenimi odpadki ter Uredbo o odpadkih, ki nastanejo pri gradbenih delih.</t>
  </si>
  <si>
    <t>kos</t>
  </si>
  <si>
    <t>m2</t>
  </si>
  <si>
    <t>m3</t>
  </si>
  <si>
    <t>SKUPAJ Z NEPREDVIDENIMI DELI</t>
  </si>
  <si>
    <t>Ponudnik mora vpisati svoje ponudbene cene brez DDV v vse postavke ponudbenega predračuna. Postavka brez označene cene ne bo plačana, naročnik pa bo smatral, da je upoštevana v okviru ostalih izpolnjenih pozicij.</t>
  </si>
  <si>
    <t>Na zavihku "Rekapitaulacija" program sam doda 10% za nepredvidena dela. Obračun nepredvidenih del je po dejanskih stroških</t>
  </si>
  <si>
    <t>Opomba 5:</t>
  </si>
  <si>
    <t>V ENOTNIH CENAH MORAJO  BITI ZAJETI STROŠKI:</t>
  </si>
  <si>
    <t xml:space="preserve">Vse ostale površine, ki jih bo izvajalec potreboval za gradnjo in za organizacijo gradbišč, si bo moral priskbeti sam na svoje stroške.   </t>
  </si>
  <si>
    <t>Izvajalec je dolžan izvesti vsa dela kvalitetno, v skladu s predpisi, projektom, tehničnimi pogoji in v skladu z dobro gradbeno prakso.</t>
  </si>
  <si>
    <t>Izvajalec mora v enotnih cenah upoštevati naslednje stroške, v kolikor le-ti niso upoštevani v posebnih postavkah:</t>
  </si>
  <si>
    <t>- vse stroške v zvezi z začasnim odvozom, deponiranjem in vračanjem izkopanega materiala na mestih, kjer ga ne bo možno deponirati na gradbišču;</t>
  </si>
  <si>
    <t>- vse stroške za postavitev gradbišča, gradbiščnih objektov, ureditev začasnih deponij, tekoče vzdrževanje in odstranitev gradbišča;</t>
  </si>
  <si>
    <t>- deponije si zagotavlja izvajalec sam na lastne stroške;</t>
  </si>
  <si>
    <t>- vse stroške za sanacijo in kultiviranje površin delovnega pasu in gradbiščnih površin po odstranitvi objektov;</t>
  </si>
  <si>
    <t>- vse stroške v zvezi s transporti po javnih poteh in cestah: morebitne odškodnine, morebitne sanacije cestišč zaradi poškodb med gradnjo itd.</t>
  </si>
  <si>
    <t>- vsi stroški za zagotavljanje varnosti in zdravja pri delu, zlasti stroške za vsa dela, ki izhajajo iz zahtev Varnostnega načrta</t>
  </si>
  <si>
    <t>- stroški odvoda meteorne vode iz gradbene jame in vode, ki se izceja iz bočnih strani izkopa, če je potrebno</t>
  </si>
  <si>
    <t>- stroški dela v kampadah zaradi oteženih geoloških razmer</t>
  </si>
  <si>
    <t>- stroški dela v nagnjenem terenu</t>
  </si>
  <si>
    <t>- stroški oteženega izkopa v mokrem terenu, izkop v vodi, prekop potokov itd.</t>
  </si>
  <si>
    <t xml:space="preserve">Dobava, montaža, uporaba in demontaža varovalnega opaža jarka v vertikalnem izkopu. </t>
  </si>
  <si>
    <t>3.</t>
  </si>
  <si>
    <t>I.</t>
  </si>
  <si>
    <t>1.</t>
  </si>
  <si>
    <t>2.</t>
  </si>
  <si>
    <t>4.</t>
  </si>
  <si>
    <t>m</t>
  </si>
  <si>
    <t>V.</t>
  </si>
  <si>
    <t>kpl</t>
  </si>
  <si>
    <t>5.</t>
  </si>
  <si>
    <t>m1</t>
  </si>
  <si>
    <t>II.</t>
  </si>
  <si>
    <t>kg</t>
  </si>
  <si>
    <t>III.</t>
  </si>
  <si>
    <t>IV.</t>
  </si>
  <si>
    <t>Pri zemeljskih delih je uporabljena kategorizacija v skladu z Dopolnili splošnih in tehničnih pogojev IV. knjiga (2001).</t>
  </si>
  <si>
    <t xml:space="preserve"> V postavkah kjer zemeljska dela niso posebej zavedena so le ta zajeta v sklopu osnovnih postavk za zemeljska dela.</t>
  </si>
  <si>
    <t>- vse stroške za pridobitev začasnih površin za gradnjo izven delovnega pasu (soglasja, odškodnine, itd.);</t>
  </si>
  <si>
    <t>79 311</t>
  </si>
  <si>
    <t>Vsi izkopi, prevozi in zasipi se obračunavajo v raščenem stanju oziroma vgrajenem.</t>
  </si>
  <si>
    <t>Izvajalec mora tekom gradnje zagotoviti dostope do okoliških stanovanjskih objektov.</t>
  </si>
  <si>
    <t>1.1.</t>
  </si>
  <si>
    <t>km</t>
  </si>
  <si>
    <t>1.2.</t>
  </si>
  <si>
    <t>6.</t>
  </si>
  <si>
    <t>7.</t>
  </si>
  <si>
    <t>Projektantski nadzor</t>
  </si>
  <si>
    <t>ur</t>
  </si>
  <si>
    <t>Izdelava projektne dokumentacije za projekt izvedenih del</t>
  </si>
  <si>
    <t>1.3.</t>
  </si>
  <si>
    <t>2.1.</t>
  </si>
  <si>
    <t>2.2.</t>
  </si>
  <si>
    <t>2.4.</t>
  </si>
  <si>
    <t>2.5.</t>
  </si>
  <si>
    <t>2.9.</t>
  </si>
  <si>
    <t>VOZIŠČE KONSTRUKCIJE</t>
  </si>
  <si>
    <t>3.1.</t>
  </si>
  <si>
    <t>3.1.1.</t>
  </si>
  <si>
    <t>OBRABNE IN ZAPORNE PLASTI</t>
  </si>
  <si>
    <t xml:space="preserve">3.2. </t>
  </si>
  <si>
    <t>NOSILNE PLASTI</t>
  </si>
  <si>
    <t>3.2.2.</t>
  </si>
  <si>
    <t>3.4.</t>
  </si>
  <si>
    <t>ROBNI ELEMENTI VOZIŠČ</t>
  </si>
  <si>
    <t>3.5.</t>
  </si>
  <si>
    <t>3.6.</t>
  </si>
  <si>
    <t>BANKINE</t>
  </si>
  <si>
    <t>5.4.</t>
  </si>
  <si>
    <t>OPREMA CEST</t>
  </si>
  <si>
    <t>6.1.</t>
  </si>
  <si>
    <t>6.2.</t>
  </si>
  <si>
    <t>OZNAČBE NA VOZIŠČU</t>
  </si>
  <si>
    <t>7.9.</t>
  </si>
  <si>
    <t>PREDDELA</t>
  </si>
  <si>
    <t>4.1.</t>
  </si>
  <si>
    <t>Geotehnični nadzor</t>
  </si>
  <si>
    <t>6.3.</t>
  </si>
  <si>
    <t>Postavitev in zavarovanje prečnega profila ostale javne ceste v ravninskem terenu</t>
  </si>
  <si>
    <t>13 311</t>
  </si>
  <si>
    <t>2.3.</t>
  </si>
  <si>
    <t>25 112</t>
  </si>
  <si>
    <t>3.1.4-6</t>
  </si>
  <si>
    <t>GRADBENA IN OBRTNIŠKA DELA</t>
  </si>
  <si>
    <t>POKONČNA OPREMA CEST</t>
  </si>
  <si>
    <t>61 652</t>
  </si>
  <si>
    <t>61 722</t>
  </si>
  <si>
    <t>61 723</t>
  </si>
  <si>
    <t>61 724</t>
  </si>
  <si>
    <t>61 725</t>
  </si>
  <si>
    <t>62 252</t>
  </si>
  <si>
    <t>62 423</t>
  </si>
  <si>
    <t>OPREMA ZA VODENJE PROMETA</t>
  </si>
  <si>
    <t>79 351</t>
  </si>
  <si>
    <t>79 514</t>
  </si>
  <si>
    <t>Izdelava nevezane nosilne plasti enakomerno zrnatega drobljenca iz kamnine v debelini 21 do 30 cm</t>
  </si>
  <si>
    <t>11 131</t>
  </si>
  <si>
    <t>OSTALA PREDDELA</t>
  </si>
  <si>
    <t>IZKOPI</t>
  </si>
  <si>
    <t>PREVOZI, RAZPROSTIRANJE IN UREDITEV DEPONIJ MATERIALA</t>
  </si>
  <si>
    <t>GEODETSKA DELA</t>
  </si>
  <si>
    <t>GLOBINSKO ODVODNJAVANJE - KANALIZACIJA</t>
  </si>
  <si>
    <t>4.4.</t>
  </si>
  <si>
    <t>JAŠKI</t>
  </si>
  <si>
    <t>4.5.</t>
  </si>
  <si>
    <t>PREPUSTI</t>
  </si>
  <si>
    <t>ČIŠČENJE TERENA</t>
  </si>
  <si>
    <t>PLANUM TEMELJNIH TAL</t>
  </si>
  <si>
    <t>LOČILNE, DRENAŽNE IN FILTRSKE PLASTI TER DELOVNI PLATO</t>
  </si>
  <si>
    <t>BREŽINE IN ZELENICE</t>
  </si>
  <si>
    <t>REKAPITULACIJA ETAPA 1. DEL</t>
  </si>
  <si>
    <t>11 122</t>
  </si>
  <si>
    <t xml:space="preserve">km </t>
  </si>
  <si>
    <t>11 132</t>
  </si>
  <si>
    <t>11 221</t>
  </si>
  <si>
    <t>11 298</t>
  </si>
  <si>
    <t>11 299</t>
  </si>
  <si>
    <t>12 282</t>
  </si>
  <si>
    <t>12 283</t>
  </si>
  <si>
    <t>12 323</t>
  </si>
  <si>
    <t>12 371</t>
  </si>
  <si>
    <t>12 321</t>
  </si>
  <si>
    <t>12 382</t>
  </si>
  <si>
    <t>13 395</t>
  </si>
  <si>
    <t>13 396</t>
  </si>
  <si>
    <t>13 397</t>
  </si>
  <si>
    <t>12 391</t>
  </si>
  <si>
    <t>12 392</t>
  </si>
  <si>
    <t>12 393</t>
  </si>
  <si>
    <t>12 394</t>
  </si>
  <si>
    <t>12 395</t>
  </si>
  <si>
    <t>12 396</t>
  </si>
  <si>
    <t>12 397</t>
  </si>
  <si>
    <t>12 398</t>
  </si>
  <si>
    <t>12 399</t>
  </si>
  <si>
    <t>13 400</t>
  </si>
  <si>
    <t>12 401</t>
  </si>
  <si>
    <t>12 402</t>
  </si>
  <si>
    <t>12 403</t>
  </si>
  <si>
    <t>12 404</t>
  </si>
  <si>
    <t>12 405</t>
  </si>
  <si>
    <t>13 140</t>
  </si>
  <si>
    <t>13 141</t>
  </si>
  <si>
    <t>13 142</t>
  </si>
  <si>
    <t>13 143</t>
  </si>
  <si>
    <t>ZEMELJSKA DELA IN TEMELJENJE</t>
  </si>
  <si>
    <t>21 114</t>
  </si>
  <si>
    <t>21 224</t>
  </si>
  <si>
    <t>21 231</t>
  </si>
  <si>
    <t>21 234</t>
  </si>
  <si>
    <t>21 241</t>
  </si>
  <si>
    <t>21 242</t>
  </si>
  <si>
    <t>21 313</t>
  </si>
  <si>
    <t>21 314</t>
  </si>
  <si>
    <t>21 315</t>
  </si>
  <si>
    <t>21 316</t>
  </si>
  <si>
    <t>21 317</t>
  </si>
  <si>
    <t>21 226</t>
  </si>
  <si>
    <t>22 112</t>
  </si>
  <si>
    <t>22 113</t>
  </si>
  <si>
    <t>23 313</t>
  </si>
  <si>
    <t>NASIPI , KLINI, ZASIPI, POSTELJICA IN GLINASTI NABOJ</t>
  </si>
  <si>
    <t>24 113</t>
  </si>
  <si>
    <t>24 114</t>
  </si>
  <si>
    <t>24 115</t>
  </si>
  <si>
    <t>24 116</t>
  </si>
  <si>
    <t>N25 151</t>
  </si>
  <si>
    <t>PREVOZI, RAZPROSTIRANJE IN UREJANJE DEPONIJ MATERIALA</t>
  </si>
  <si>
    <t>29 133</t>
  </si>
  <si>
    <t>29 134</t>
  </si>
  <si>
    <t>29 135</t>
  </si>
  <si>
    <t>29 132</t>
  </si>
  <si>
    <t>NEVEZANE NOSILNE PLASTI</t>
  </si>
  <si>
    <t>31 112</t>
  </si>
  <si>
    <t>Izdelava nevezane nosilne plasti gramoza v 21 do 30 cm</t>
  </si>
  <si>
    <t>31 553</t>
  </si>
  <si>
    <t>31 556</t>
  </si>
  <si>
    <t>VEZANE OBRABNE IN ZAPORNE PLASTI-BITUMENSKI BETONI</t>
  </si>
  <si>
    <t>32 272</t>
  </si>
  <si>
    <t>32 254</t>
  </si>
  <si>
    <t>32 255</t>
  </si>
  <si>
    <t>TLAKOVANE OBRABNE PLASTI</t>
  </si>
  <si>
    <t>34  315</t>
  </si>
  <si>
    <t>34  316</t>
  </si>
  <si>
    <t>36 113</t>
  </si>
  <si>
    <t>36 199</t>
  </si>
  <si>
    <t>41 237</t>
  </si>
  <si>
    <t>41 238</t>
  </si>
  <si>
    <t>42 163</t>
  </si>
  <si>
    <t>42 164</t>
  </si>
  <si>
    <t>42 165</t>
  </si>
  <si>
    <t>42 166</t>
  </si>
  <si>
    <t>42 321</t>
  </si>
  <si>
    <t>42 332</t>
  </si>
  <si>
    <t>42 339</t>
  </si>
  <si>
    <t>Obvitje cevne drenaže z geosintetikom</t>
  </si>
  <si>
    <t>4.3.</t>
  </si>
  <si>
    <t>KANALIZACIJA</t>
  </si>
  <si>
    <t>43 191</t>
  </si>
  <si>
    <t>43 192</t>
  </si>
  <si>
    <t>43 193</t>
  </si>
  <si>
    <t>43 194</t>
  </si>
  <si>
    <t>43 195</t>
  </si>
  <si>
    <t>43 196</t>
  </si>
  <si>
    <t>43 197</t>
  </si>
  <si>
    <t>43 291</t>
  </si>
  <si>
    <t>43 292</t>
  </si>
  <si>
    <t>43 293</t>
  </si>
  <si>
    <t>43 294</t>
  </si>
  <si>
    <t>43 295</t>
  </si>
  <si>
    <t>43 296</t>
  </si>
  <si>
    <t>43 297</t>
  </si>
  <si>
    <t>44 133</t>
  </si>
  <si>
    <t>44 134</t>
  </si>
  <si>
    <t>44 151</t>
  </si>
  <si>
    <t>44 152</t>
  </si>
  <si>
    <t>44 162</t>
  </si>
  <si>
    <t>44 163</t>
  </si>
  <si>
    <t>44 164</t>
  </si>
  <si>
    <t>44 165</t>
  </si>
  <si>
    <t>44 961</t>
  </si>
  <si>
    <t>44 962</t>
  </si>
  <si>
    <t>44 963</t>
  </si>
  <si>
    <t>44 964</t>
  </si>
  <si>
    <t>44 972</t>
  </si>
  <si>
    <t>44 973</t>
  </si>
  <si>
    <t>44 974</t>
  </si>
  <si>
    <t>44 975</t>
  </si>
  <si>
    <t>45 214</t>
  </si>
  <si>
    <t>45 215</t>
  </si>
  <si>
    <t>45 216</t>
  </si>
  <si>
    <t>45 217</t>
  </si>
  <si>
    <t>54 315</t>
  </si>
  <si>
    <t>44 990</t>
  </si>
  <si>
    <t>44 976</t>
  </si>
  <si>
    <t>5.1.</t>
  </si>
  <si>
    <t>51 211</t>
  </si>
  <si>
    <t>51 331</t>
  </si>
  <si>
    <t>50 001</t>
  </si>
  <si>
    <t>50 002</t>
  </si>
  <si>
    <t>5.2.</t>
  </si>
  <si>
    <t>52 221</t>
  </si>
  <si>
    <t>Dobava in postavitev rebrastih žic iz visokovrednega naravno trdega jekla B St 500 S (S 500) s premerom do 12 mm, za enostavno ojačitev;</t>
  </si>
  <si>
    <t>52 314</t>
  </si>
  <si>
    <t>50 009</t>
  </si>
  <si>
    <t>50 010</t>
  </si>
  <si>
    <t>5.3.</t>
  </si>
  <si>
    <t>53 116</t>
  </si>
  <si>
    <t>53 132</t>
  </si>
  <si>
    <t>Dobava in vgraditev ojačenega cementnega betona C25/30 v steno podpornega zidu;</t>
  </si>
  <si>
    <t>50 003</t>
  </si>
  <si>
    <t>50 004</t>
  </si>
  <si>
    <t>50 005</t>
  </si>
  <si>
    <t>53 615</t>
  </si>
  <si>
    <t>Doplačilo za zagotovitev kvalitete cementnega betona C 25/30 (temeljna peta in stena zidu) za stopnjo izpostavljenosti XC4;</t>
  </si>
  <si>
    <t>53 632</t>
  </si>
  <si>
    <t>Doplačilo za zagotovitev kvalitete cementnega betona C 25/30 (stena zidu) za stopnjo izpostavljenosti XF2;</t>
  </si>
  <si>
    <t>53 636</t>
  </si>
  <si>
    <t>Doplačilo za zagotovitev kvalitete cementnega betona C 25/30 (temeljna peta) za stopnjo izpostavljenosti XF3;</t>
  </si>
  <si>
    <t>Doplačilo za zagotovitev kvalitete cementnega betona C 25/30 (stena podpornega zidu) za stopnjo izpostavljenosti XF4;</t>
  </si>
  <si>
    <t>53 995</t>
  </si>
  <si>
    <t>Dobava nove mrežne ograje s stebrički in vsem potrebnim materialom, ba vrhu zidu, višina ograje 1,10 m.</t>
  </si>
  <si>
    <t>53 996</t>
  </si>
  <si>
    <t>Popravilo navezave obstoječih betonskih korit na jaške meteorne kanalizacije, z cementnim betonom C30/37, z dodatkom XC2 in XC4, opažem (skupaj 8m2), betonom in armaturo ter vsemi potrebnimi deli.</t>
  </si>
  <si>
    <t>50 011</t>
  </si>
  <si>
    <t>50 012</t>
  </si>
  <si>
    <t>50 013</t>
  </si>
  <si>
    <t>50 014</t>
  </si>
  <si>
    <t>54 115</t>
  </si>
  <si>
    <t>54 116</t>
  </si>
  <si>
    <t>61 122</t>
  </si>
  <si>
    <t>61 213</t>
  </si>
  <si>
    <t>61 216</t>
  </si>
  <si>
    <t>61 217</t>
  </si>
  <si>
    <t>61 218</t>
  </si>
  <si>
    <t>61 653</t>
  </si>
  <si>
    <t>61 931</t>
  </si>
  <si>
    <t>62 132</t>
  </si>
  <si>
    <t>62 424</t>
  </si>
  <si>
    <t>62 498</t>
  </si>
  <si>
    <t>62 499</t>
  </si>
  <si>
    <t>61 112</t>
  </si>
  <si>
    <t>7.2.</t>
  </si>
  <si>
    <t>ELEKTROENERGETSKI VODI</t>
  </si>
  <si>
    <t>N72 199</t>
  </si>
  <si>
    <t>72 422</t>
  </si>
  <si>
    <t>72 452</t>
  </si>
  <si>
    <t>PRESKUSI, NADZOR IN TEHNIČNA DOKUMENTACIJA</t>
  </si>
  <si>
    <t>79 001</t>
  </si>
  <si>
    <t>79 515</t>
  </si>
  <si>
    <t>Izdelava projektne dokumentacije za vzdrževanje in obratovanje</t>
  </si>
  <si>
    <t>79 516</t>
  </si>
  <si>
    <t>Izdelava dokumentacije za BCP</t>
  </si>
  <si>
    <t>11 222</t>
  </si>
  <si>
    <t xml:space="preserve">Zakoličba geodestkih točk robov </t>
  </si>
  <si>
    <t>Porušitev asfaltne plasti v debelini do 8 cm</t>
  </si>
  <si>
    <t>31 554</t>
  </si>
  <si>
    <t>32 271</t>
  </si>
  <si>
    <t>35 214</t>
  </si>
  <si>
    <t>44 854</t>
  </si>
  <si>
    <t>TESARSKA DELA</t>
  </si>
  <si>
    <t>51 311</t>
  </si>
  <si>
    <t>Izdelava opaža za ravne temelje nadstrešnice avtobusnega postajališča</t>
  </si>
  <si>
    <t>DELA Z JEKLOM ZA OJAČITEV</t>
  </si>
  <si>
    <t>52 224</t>
  </si>
  <si>
    <t>DELA S CEMENTNIM BETONOM</t>
  </si>
  <si>
    <t>53 151</t>
  </si>
  <si>
    <t>53 315</t>
  </si>
  <si>
    <t>62 425</t>
  </si>
  <si>
    <t>DRUGA PROMETNA OPREMA CEST</t>
  </si>
  <si>
    <t>66 922</t>
  </si>
  <si>
    <t>Dobava in postavitev koša za smeti</t>
  </si>
  <si>
    <t>66 923</t>
  </si>
  <si>
    <t>66 924</t>
  </si>
  <si>
    <t>12 322</t>
  </si>
  <si>
    <t>Porušitev asfaltne plasti v debelini do 4 cm</t>
  </si>
  <si>
    <t>35 276</t>
  </si>
  <si>
    <t>GRADBENA DELA</t>
  </si>
  <si>
    <t>12 324</t>
  </si>
  <si>
    <t>12 325</t>
  </si>
  <si>
    <t>12 326</t>
  </si>
  <si>
    <t>12 327</t>
  </si>
  <si>
    <t>12 328</t>
  </si>
  <si>
    <t>n3</t>
  </si>
  <si>
    <t>12 329</t>
  </si>
  <si>
    <t>29 136</t>
  </si>
  <si>
    <t>29 137</t>
  </si>
  <si>
    <t>29 138</t>
  </si>
  <si>
    <t>35 275</t>
  </si>
  <si>
    <t>50 006</t>
  </si>
  <si>
    <t>50 007</t>
  </si>
  <si>
    <t>50 008</t>
  </si>
  <si>
    <t>50 015</t>
  </si>
  <si>
    <t>50 016</t>
  </si>
  <si>
    <t>50 017</t>
  </si>
  <si>
    <t>50 018</t>
  </si>
  <si>
    <t>50 019</t>
  </si>
  <si>
    <t>50 020</t>
  </si>
  <si>
    <t>50 021</t>
  </si>
  <si>
    <t>54 215</t>
  </si>
  <si>
    <t>54 216</t>
  </si>
  <si>
    <t>54 218</t>
  </si>
  <si>
    <t>54 220</t>
  </si>
  <si>
    <t>50 023</t>
  </si>
  <si>
    <t>50 024</t>
  </si>
  <si>
    <t>50 025</t>
  </si>
  <si>
    <t>ZIDARSKA DELA</t>
  </si>
  <si>
    <t>*</t>
  </si>
  <si>
    <t>OPOMBE:</t>
  </si>
  <si>
    <t xml:space="preserve">V ceni rušitvenih del je potrebno upoštevati vse ukrepe za varno delo, zaščito gradbišča in komunikacij, vse transporte, nalaganje in odvoz gradbenega odpadnega materiala na trajno deponijo vključno s plačilom komunalne takse, ter po končanih delih priložiti poročilo o gospodarjenju z gradbenimi odpadki vključno s predpisanimi evidenčnimi listi. Ravnati v skladu z Uredbo o ravnanju z odpadki, Ur.l.št. 34/2008.       </t>
  </si>
  <si>
    <t>Pri odvoz kovinskih ruševin na komunalno deponijo mora izvajalec predati potrdilo o predaji materiala na deponijo skupaj s ceno za katero je prodal  ves porušeni material. Cena prejetega denarja od prodaje ruševin se odšteje znesku rušitvenih del iz te ponudbe.</t>
  </si>
  <si>
    <t>Vsi potrebni odri in razni ukrepi za varno izvedbo so upoštevani v ceni rušenja in se ne upoštevajo posebej.</t>
  </si>
  <si>
    <t>Dvižna in transportna sredstva je potrebno prilagoditi delu v skladu z rušitvenim elaboratom.</t>
  </si>
  <si>
    <t>Obvezno upoštevati zaščitne mere.</t>
  </si>
  <si>
    <t>Obvezno je ločevanje vgrajenih materialov: beton, armiran beton, opeka, bitumenske izolacije, les, pločevina, kovinski izdelki, kleparski izdelki, ….</t>
  </si>
  <si>
    <t>Način rušenja je načeloma prepuščen izvajalcu z upoštevanjem rušitvenega elaborata.</t>
  </si>
  <si>
    <t>V ceni morajo biti upoštevani stroški organizacije gradbišča, stroški odvisni od izbrane tehnologije rušenja, stroški za zagotavljanje varnosti pri delu, stroški ukrepov za zmanjšanje vplivov na okolje, stroški začasnega deponiranja na gradb. deponijah, strošek transporta gradbenih odpadkov na trajno deponijo vključno s plačilom taks na deponiji in pridobitev evidenčnih listov kot dokazilo o odlaganju odpadkov za konkretno gradbišče.</t>
  </si>
  <si>
    <t>V ceni je zajeta postavitev in zavarovanje prečnih profilov</t>
  </si>
  <si>
    <t>S 1 1 321</t>
  </si>
  <si>
    <t>11 120</t>
  </si>
  <si>
    <t>Zakoličba temeljev novih podpornikov in krilnih zidov</t>
  </si>
  <si>
    <t>točk</t>
  </si>
  <si>
    <t>RUŠITEV OBSTOJEČEGA MOSTU</t>
  </si>
  <si>
    <t>12 231</t>
  </si>
  <si>
    <t>12 290</t>
  </si>
  <si>
    <t>12 292</t>
  </si>
  <si>
    <t>12 293</t>
  </si>
  <si>
    <t>12 294</t>
  </si>
  <si>
    <t>13 253</t>
  </si>
  <si>
    <t>Organizacija gradbišča - postavitev začasnih objektov</t>
  </si>
  <si>
    <t>21 333</t>
  </si>
  <si>
    <t xml:space="preserve">m3 </t>
  </si>
  <si>
    <t>21 334</t>
  </si>
  <si>
    <t>21 335</t>
  </si>
  <si>
    <t>22 111</t>
  </si>
  <si>
    <t>Planum naravnih temeljnih tal v lahki zemljini</t>
  </si>
  <si>
    <t>24 101</t>
  </si>
  <si>
    <t>Izvedba tamponske posteljice pod podporniki v debelini 20-25 cm</t>
  </si>
  <si>
    <t>24 111</t>
  </si>
  <si>
    <t>24 326</t>
  </si>
  <si>
    <t>35 282</t>
  </si>
  <si>
    <t>35 399</t>
  </si>
  <si>
    <t>51 332</t>
  </si>
  <si>
    <t>51 612</t>
  </si>
  <si>
    <t>51 321</t>
  </si>
  <si>
    <t>52 231</t>
  </si>
  <si>
    <t>52 232</t>
  </si>
  <si>
    <t>52 315</t>
  </si>
  <si>
    <t>52 322</t>
  </si>
  <si>
    <t>53 241</t>
  </si>
  <si>
    <t>53 242</t>
  </si>
  <si>
    <t>53 312</t>
  </si>
  <si>
    <t>53 313</t>
  </si>
  <si>
    <t>53 314</t>
  </si>
  <si>
    <t>53 335</t>
  </si>
  <si>
    <t>53 336</t>
  </si>
  <si>
    <t>53 338</t>
  </si>
  <si>
    <t>54 542</t>
  </si>
  <si>
    <t>Metlanje površine cementnega betona</t>
  </si>
  <si>
    <t>OGRAJA MOSTU</t>
  </si>
  <si>
    <t>54 001</t>
  </si>
  <si>
    <t>stebrički mostne ograje dimenzij 26x26x100 cm</t>
  </si>
  <si>
    <t>krajni stebrički mostne ograje dimenzij 52x26x100  cm</t>
  </si>
  <si>
    <t xml:space="preserve">kos </t>
  </si>
  <si>
    <t>KLJUČAVNIČARSKA DELA</t>
  </si>
  <si>
    <t>58 990</t>
  </si>
  <si>
    <t>55 991</t>
  </si>
  <si>
    <t>55 992</t>
  </si>
  <si>
    <t>54 005</t>
  </si>
  <si>
    <t>ZAŠČITNA DELA</t>
  </si>
  <si>
    <t>HIDROIZOLACIJE</t>
  </si>
  <si>
    <t>S 5 9 411</t>
  </si>
  <si>
    <t>Priprava podlage - površine cementnega betona z vodnim curkom</t>
  </si>
  <si>
    <t>S 5 9 433</t>
  </si>
  <si>
    <t>S 5 9 441</t>
  </si>
  <si>
    <t>S 5 9 493</t>
  </si>
  <si>
    <t>S 5 9 532</t>
  </si>
  <si>
    <t>S 5 9 693</t>
  </si>
  <si>
    <t>S 5 9 751</t>
  </si>
  <si>
    <t>Izdelava zaščitne plasti iz čepaste folije</t>
  </si>
  <si>
    <t>S 5 9 811</t>
  </si>
  <si>
    <t>S 5 9 821</t>
  </si>
  <si>
    <t xml:space="preserve">Izdelava parodifuznega premaza cementnobetonske površine </t>
  </si>
  <si>
    <t>S 5 9 831</t>
  </si>
  <si>
    <t>54 551</t>
  </si>
  <si>
    <t>79 131</t>
  </si>
  <si>
    <t>Izvedba obremenilnega preskusa premostitvenega objekta, dolgega do 50 m1</t>
  </si>
  <si>
    <t>78 110</t>
  </si>
  <si>
    <t>Izdelava načrta izvedenih del mostu</t>
  </si>
  <si>
    <t>78 111</t>
  </si>
  <si>
    <t>78 112</t>
  </si>
  <si>
    <t>Geomehanski nadzor</t>
  </si>
  <si>
    <t>RAZNA DELA</t>
  </si>
  <si>
    <t>Zakoličenje osi in postavitev profilov za izkope in nasipe, zakoličenje vseh objektov v obsegu del, prenos v naravo, vzdrževanje geodetskih točk (vsa geodetska dela v skladu s tehničnimi pogoji)</t>
  </si>
  <si>
    <t>Geodetski posnetek začetnega (ničelnega) stanja izvedenega po ostranitvi zarasti in geodetski posnetek izvedenih del.</t>
  </si>
  <si>
    <t>Zavarovanje pod mostom je upoštevano pri objektu.</t>
  </si>
  <si>
    <t>Zavarovanje pod mostom (in do talnih pragov gorvodno in dolvodno od objekta).</t>
  </si>
  <si>
    <t>- dobava, dovoz in vgradnja peščene podlage</t>
  </si>
  <si>
    <t xml:space="preserve">Izdelava talnega praga za stabilizacijo dna (vključno z dobavo in transportom materiala).
~ izkop
~ kamen d=0.30-0.50 m v betonu, 4 m3
~ lomljenec d=0.30-0.50, 2 m3 
~ peščen filter, 1 m3
</t>
  </si>
  <si>
    <t xml:space="preserve">Izdelava talnega praga za stabilizacijo dna (vključno z dobavo in transportom materiala).
~ izkop
~ kamen d=0.30-0.50 m v betonu, 6 m3
~ lomljenec d=0.30-0.50, 2.80 m3 
~ peščen filter, 1.50 m3
</t>
  </si>
  <si>
    <t>Izdelava projektne dokumentacije za projekt izvedenih del.</t>
  </si>
  <si>
    <t>12 151</t>
  </si>
  <si>
    <t>12 161</t>
  </si>
  <si>
    <t>12 162</t>
  </si>
  <si>
    <t>Izvedba tamponske posteljice pod prepustom v debelini 20-25 cm</t>
  </si>
  <si>
    <t>25 151</t>
  </si>
  <si>
    <t>51 212</t>
  </si>
  <si>
    <t>51 213</t>
  </si>
  <si>
    <t>51 214</t>
  </si>
  <si>
    <t>51 215</t>
  </si>
  <si>
    <t>51 322</t>
  </si>
  <si>
    <t>51 323</t>
  </si>
  <si>
    <t>51 324</t>
  </si>
  <si>
    <t>51 325</t>
  </si>
  <si>
    <t>51 326</t>
  </si>
  <si>
    <t>51 329</t>
  </si>
  <si>
    <t>51 330</t>
  </si>
  <si>
    <t>53 243</t>
  </si>
  <si>
    <t>53 244</t>
  </si>
  <si>
    <t>53 245</t>
  </si>
  <si>
    <t>53 316</t>
  </si>
  <si>
    <t>53 317</t>
  </si>
  <si>
    <t>53 318</t>
  </si>
  <si>
    <t>53 319</t>
  </si>
  <si>
    <t>53 320</t>
  </si>
  <si>
    <t>53 337</t>
  </si>
  <si>
    <t>54 550</t>
  </si>
  <si>
    <t>54 002</t>
  </si>
  <si>
    <t>Kompletna dobava in postavitev JVO ograje N2 W5</t>
  </si>
  <si>
    <t>54 003</t>
  </si>
  <si>
    <t>Dodatek za 4 metrsko vkopano zaključnico</t>
  </si>
  <si>
    <t>54 004</t>
  </si>
  <si>
    <t>Dodatek za polkrožno zaključnico</t>
  </si>
  <si>
    <t xml:space="preserve">Izdelava načrta izvedenih </t>
  </si>
  <si>
    <t>Vsa izkopna dela in transporti izkopnih materialov se obračunajo po prostornini zemljine v raščenem stanju. Vsa nasipna dela se obračunajo po prostornini zemljine v vgrajenem stanju. Izračun količin na podlagi profilov, posnetih pred in po izkopavanju. V enotni ceni postavk za izkope, če ni posebej označeno, mora biti vključeno: izkop, nakladanje in prevoz do 500 m.  Transporti se obračunajo posebej le, če je transportna razsalja več kot 500 m tako, da se od dejanske razdalje transporta odšteje 500 m, kar je obračunano v postavkah izkop. Npr.: za izkop s transportom na razdaljo 700 m je izvajalec upravičen za doplačilo za razdaljo 200 m (to je 0-500 m).</t>
  </si>
  <si>
    <t>Površinski izkopi plodne zemlje (humusa), strojno</t>
  </si>
  <si>
    <t>Široki strojni izkop prirodno vlažnega  materiala III.kat. z bagrom v predvidenih naklonih in niveleti z odmetom v deponijo ob trasi.</t>
  </si>
  <si>
    <t>~ do normalnega profila</t>
  </si>
  <si>
    <t>~ za zavarovanje</t>
  </si>
  <si>
    <t>Dobava, dovoz in vgradnja kamnometa za zavarovanje nožice korita (d=0,50m)</t>
  </si>
  <si>
    <t>Dobava, dovoz in vgradnja peščenega filtra pod predvideno kamnito oblogo.</t>
  </si>
  <si>
    <t>Humuziranje površin, ki so predvidene za zatravitev, v debelini 20 cm z narivom materiala z buldozerjem iz deponije ob trasi.</t>
  </si>
  <si>
    <t>Posejanje in planiranje površin s travnim semenom z dodatkom umetnega gnojila (upoštevan tudi pas 5 m ob trasi)</t>
  </si>
  <si>
    <t>Odvoz in razgrinjanje odvečnega materiala na deponijo s plačilom takse deponije</t>
  </si>
  <si>
    <t>Izdelava talnega praga za stabilizacijo dna (vključno z dobavo in transportom materiala).
~ izkop
~ leseni piloti fi 25 cm, l=2 m, kom 4
~ oblice fi 25cm, l=1.80 m, kom 6
~ oblice fi 25cm, l=1.60 m, kom 6
~ kamen d=20-40cm 2.50 m3
~ humusiranje 1m3
~ zatravitev 1m2</t>
  </si>
  <si>
    <t>kom</t>
  </si>
  <si>
    <t>Izdelava stopnje (vključno z dobavo in transportom materiala).
~ izkop
~ kamen d=0.30-0.50 m v betonu, 5 m3
~ lomljenec d=0.30-0.50, 5 m3 
~ peščen filter, 3.50 m3
~ humusiranje 1m3
~ zatravitev 1m2</t>
  </si>
  <si>
    <t>PRIPRAVLJALNA DELA</t>
  </si>
  <si>
    <t>Zakoličba predvidenih kabelskih tras, trasiranje (zarisovanje) (smerni kabli)</t>
  </si>
  <si>
    <t>Zakoličba obstoječih kabelskih tras, trasiranje (optika, telefon, elektro, kanalizacija, ...)</t>
  </si>
  <si>
    <t>Priprava del in materiala.</t>
  </si>
  <si>
    <t>količine za m1</t>
  </si>
  <si>
    <t>izkop strojni</t>
  </si>
  <si>
    <t>izkop ročni</t>
  </si>
  <si>
    <t>zasip s peskom okoli cevi</t>
  </si>
  <si>
    <t>tamponski zasip z utrditvijo</t>
  </si>
  <si>
    <t>cev 110</t>
  </si>
  <si>
    <t>ozemljitveni valjanec</t>
  </si>
  <si>
    <t>PVC distančnik</t>
  </si>
  <si>
    <t>PVC opozorilni trak</t>
  </si>
  <si>
    <t>odvoz odvečnega materiala na deponijo</t>
  </si>
  <si>
    <t>Dobava materiala in izdelava cevne kabelske kanalizacije preseka 1x iz PC cevi 80mm,  v temelju kandelabra</t>
  </si>
  <si>
    <t>Dobava materiala in izdelava cevne kabelske kanalizacije preseka 1x iz PC cevi 50mm, s polaganjem na opaž robnih vencev pred betoniranjem</t>
  </si>
  <si>
    <t>Izdelava kabelskega jaška dim. BC Ø40mm, strojni izkop v zemljišču III-IV. kategorije, jašek opremljen z LTŽ pokrovom 40×40cm, 250kN z napisom JAVNA RAZSVETLJAVA, nakladanje in odvoz materiala, čiščenje terena. Višina cevi je 1m.</t>
  </si>
  <si>
    <t>Polaganje tipskih betonskih temeljev (800x800x1500 mm) v teren globine 1,5m na pripravljenu betonsko podlago (za kandelabre), komplet z temeljem in sidri z vijaki za montažo kandelabrov na bet. ploščo.</t>
  </si>
  <si>
    <t xml:space="preserve">Izdelava gradbenih jam za polaganje tipskih betonskih temeljev, dim. 800 x 800 x 1500 mm, na pripravljeno betonsko podlago, komplet  </t>
  </si>
  <si>
    <t>JAKI TOK</t>
  </si>
  <si>
    <t>RAZSVETLJAVA</t>
  </si>
  <si>
    <t>Dobava in montaža svetilke Siteco, tip 5XA51282NA008/DL®20LED ST1 2a; v kompletu s sijalko</t>
  </si>
  <si>
    <t>INSTALACIJSKI MATERIAL</t>
  </si>
  <si>
    <t>- razdelilec kandelabra</t>
  </si>
  <si>
    <t>Dobava in montaža praznega tipiziranega ohišja radarja</t>
  </si>
  <si>
    <t>Dobava in montaža droga radarja iz pocinkane jeklene cevi fi 100 mm, višine 4000 mm</t>
  </si>
  <si>
    <t>Električne veze PVE 5/25, ki se montirajo v kandelaber proizvajalca ELLUM-Celje ali podobno</t>
  </si>
  <si>
    <t>Nosilec PVE omarice v kandelabru - ELLUM Celje ali podobno</t>
  </si>
  <si>
    <t>Cevne varovalke tipa T - TRAGE - ELLUM Celje ali podobno</t>
  </si>
  <si>
    <t xml:space="preserve">Dobava in montaža trojne konzole nerjaveče za zastave, ki se montira na drog </t>
  </si>
  <si>
    <t>Dobava in montaža trajne oznake z napisno ploščico, ki označuje številko droga, ki je navedena v načrtu</t>
  </si>
  <si>
    <t>Dobava in montaža vodotesne vtičnice, IP67, s pokrovom, ki se montira na drog za potrebe novoletne osvetlitve</t>
  </si>
  <si>
    <t>Dobava in montaža kandelabra kot npr. ATRIVA Kk4 višine 2900 mm, iz litega aluminija, s priključno omarico s sponkami in varovalko 6A. Vključno s sidrom (svetilka mali zvon).</t>
  </si>
  <si>
    <t>Dobava in montaža priključne doze, komplet s priključnimi in križnimi sponkami ter R/Z žico 25 mm2, montirane na stebrih</t>
  </si>
  <si>
    <t>KABLI IN IZVODI</t>
  </si>
  <si>
    <t>Polaganje kabla v kandelabru od PVE nosilca do svetilke, tip kabla NYY-J 4 x 2,5 mm2</t>
  </si>
  <si>
    <t>Izdelava priključkov na priključna mesta:</t>
  </si>
  <si>
    <t xml:space="preserve">do 10 mm2  </t>
  </si>
  <si>
    <t xml:space="preserve">do 2,5 mm2  </t>
  </si>
  <si>
    <t>Dobava in polaganje kabla NA2XY-J 4x6+1,5mm2 v kabelski kanalizaciji</t>
  </si>
  <si>
    <t>STRELOVOD - OZEMLJITVE</t>
  </si>
  <si>
    <t>Valjanec Fe-Zn 25x4mm, za povezavo kandelabrov, položen v zemljo nad kabelsko kanalizacijol, komplet</t>
  </si>
  <si>
    <t>Izvedba raznih spojeh ( križni, vijačni, ….)</t>
  </si>
  <si>
    <t>RAZDELILCI</t>
  </si>
  <si>
    <t>Dobava in dograditev razdelilnika R-JR</t>
  </si>
  <si>
    <t>betonski temelj za 2 omarici</t>
  </si>
  <si>
    <t>omarica prazna PMO-4</t>
  </si>
  <si>
    <t>stikalo RS40 A</t>
  </si>
  <si>
    <t>Stikalo G410-108</t>
  </si>
  <si>
    <t>kontaktor KNL 12</t>
  </si>
  <si>
    <t>luxomat HTR 03/3</t>
  </si>
  <si>
    <t>stikalna ura DIGI 20</t>
  </si>
  <si>
    <t>fotocelica</t>
  </si>
  <si>
    <t>infocelica</t>
  </si>
  <si>
    <t>instalac. Varovalka EFEN/10A</t>
  </si>
  <si>
    <t>prednapetostna zaščita razreda C</t>
  </si>
  <si>
    <t>sponke, drobni, vijačni in povezovalni material</t>
  </si>
  <si>
    <t>kompl.</t>
  </si>
  <si>
    <t>TRANSPORT</t>
  </si>
  <si>
    <t>Razvoz, raznos materiala po delovišču</t>
  </si>
  <si>
    <t>ZAKLJUČNA DELA</t>
  </si>
  <si>
    <t>Snemanje trase kablovoda in vris v kataster :</t>
  </si>
  <si>
    <t>Pregled in napetostni preizkus  NN kabla ter ostalih naprav, meritve instalacij, komplet.</t>
  </si>
  <si>
    <t>Pregled in preizkus javne razsvetljave</t>
  </si>
  <si>
    <t xml:space="preserve">Zakoličba predvidenih trase kanalizacije, trasiranje </t>
  </si>
  <si>
    <t>Zakoličba obstoječih kabelskih tras, trasiranje (optika, telefon, DEM kabli, elektro, KTV, kanalizacija, ...)</t>
  </si>
  <si>
    <t>cev 160</t>
  </si>
  <si>
    <t>Izdelava kabelskega jaška dim. BC Ø40cm, strojni izkop v zemljišču III-IV. kategorije, jašek opremljen z LTŽ pokrovom 40×40cm, 250kN z napisom JAVNA RAZSVETLJAVA, nakladanje in odvoz materiala, čiščenje terena. Višina cevi je 1m.</t>
  </si>
  <si>
    <t>Izdelava kabelskega jaška dim. BC Ø100cm, strojni izkop v zemljišču III-IV. kategorije, jašek opremljen z LTŽ pokrovom 60×60cm, 250kN z napisom ELEKTRIKA, nakladanje in odvoz materiala, čiščenje terena. Višina cevi je 1m.</t>
  </si>
  <si>
    <t>PRESTAVITEV KANDELABRA</t>
  </si>
  <si>
    <t>Zakoličenje kablovodov</t>
  </si>
  <si>
    <t>Stikalne manipulacije za zavarovanje delovišča</t>
  </si>
  <si>
    <t>Pregled naprav pred ponovnim vklopom</t>
  </si>
  <si>
    <t xml:space="preserve">Demontaža obstoječih prostozračnih vodnikov NNO </t>
  </si>
  <si>
    <t>Dobava, razvlačenje in napenjanje SKS 3x70+71,5mm2</t>
  </si>
  <si>
    <t>Valjanec Fe-Zn 25x4mm, za povezavo kandelabrov, položen v zemljo nad napajalnim kablom, pri prečkanju ceste pod asfaltiranimi površinami pa nad cevjo v kateri je napajalni kabel, komplet</t>
  </si>
  <si>
    <t>Snemanje trase elektro kanalizacije in vris v kataster :</t>
  </si>
  <si>
    <t>PREDHODNA IN PRIPRAVLJALNA DELA</t>
  </si>
  <si>
    <t>tm</t>
  </si>
  <si>
    <t>VI.</t>
  </si>
  <si>
    <t>VII.</t>
  </si>
  <si>
    <t>VIII.</t>
  </si>
  <si>
    <t>IX.</t>
  </si>
  <si>
    <t>XI.</t>
  </si>
  <si>
    <t>REKAPITULACIJA ETAPA 2. DEL</t>
  </si>
  <si>
    <t>ETAPA 1. DEL</t>
  </si>
  <si>
    <t>ETAPA 2. DEL</t>
  </si>
  <si>
    <t>11 121</t>
  </si>
  <si>
    <t>N11 298</t>
  </si>
  <si>
    <t>N11 299</t>
  </si>
  <si>
    <t>12 132</t>
  </si>
  <si>
    <t>N12 282</t>
  </si>
  <si>
    <t>N12 284</t>
  </si>
  <si>
    <t>N12 299</t>
  </si>
  <si>
    <t>N12 372</t>
  </si>
  <si>
    <t>N12 321</t>
  </si>
  <si>
    <t>N12 323</t>
  </si>
  <si>
    <t>N12 231</t>
  </si>
  <si>
    <t>12 381</t>
  </si>
  <si>
    <t>N12 435</t>
  </si>
  <si>
    <t>N12 436</t>
  </si>
  <si>
    <t>N12 437</t>
  </si>
  <si>
    <t>N13 142</t>
  </si>
  <si>
    <t>21 243</t>
  </si>
  <si>
    <t>21 253</t>
  </si>
  <si>
    <t>23 311</t>
  </si>
  <si>
    <t>N24 115</t>
  </si>
  <si>
    <t>N24 116</t>
  </si>
  <si>
    <t>N24 120</t>
  </si>
  <si>
    <t>N29 121</t>
  </si>
  <si>
    <t>N29 119</t>
  </si>
  <si>
    <t>N29 120</t>
  </si>
  <si>
    <t>N29 122</t>
  </si>
  <si>
    <t>31 132</t>
  </si>
  <si>
    <t>31 453</t>
  </si>
  <si>
    <t>31 646</t>
  </si>
  <si>
    <t>OBRABNE PLASTI</t>
  </si>
  <si>
    <t>NEVEZANE OBRABNE PLASTI</t>
  </si>
  <si>
    <t>32 112</t>
  </si>
  <si>
    <t>32 668</t>
  </si>
  <si>
    <t>32 249</t>
  </si>
  <si>
    <t>34 311</t>
  </si>
  <si>
    <t>34 312</t>
  </si>
  <si>
    <t>34 911</t>
  </si>
  <si>
    <t>34 913</t>
  </si>
  <si>
    <t>POVRŠINSKO ODVODNJAVANJE</t>
  </si>
  <si>
    <t>N41 650</t>
  </si>
  <si>
    <t>N41 660</t>
  </si>
  <si>
    <t>42 272</t>
  </si>
  <si>
    <t>N42 339</t>
  </si>
  <si>
    <t>43 231</t>
  </si>
  <si>
    <t>43 232</t>
  </si>
  <si>
    <t>43 234</t>
  </si>
  <si>
    <t>43 235</t>
  </si>
  <si>
    <t>43 237</t>
  </si>
  <si>
    <t>42 281</t>
  </si>
  <si>
    <t>42 282</t>
  </si>
  <si>
    <t>42 283</t>
  </si>
  <si>
    <t>42 284</t>
  </si>
  <si>
    <t>42 287</t>
  </si>
  <si>
    <t>42 288</t>
  </si>
  <si>
    <t>44 142</t>
  </si>
  <si>
    <t>44 143</t>
  </si>
  <si>
    <t>44 172</t>
  </si>
  <si>
    <t>44 173</t>
  </si>
  <si>
    <t>N44 961</t>
  </si>
  <si>
    <t>N44 996</t>
  </si>
  <si>
    <t>N44 997</t>
  </si>
  <si>
    <t>N44 998</t>
  </si>
  <si>
    <t>N44 999</t>
  </si>
  <si>
    <t>N45 116</t>
  </si>
  <si>
    <t>N45 117</t>
  </si>
  <si>
    <t>N45 118</t>
  </si>
  <si>
    <t>45 213</t>
  </si>
  <si>
    <t>N45 261</t>
  </si>
  <si>
    <t>N61 343</t>
  </si>
  <si>
    <t>62 133</t>
  </si>
  <si>
    <t>62 253</t>
  </si>
  <si>
    <t>62 422</t>
  </si>
  <si>
    <t>N62 498</t>
  </si>
  <si>
    <t>N62 499</t>
  </si>
  <si>
    <t>63 112</t>
  </si>
  <si>
    <t>63 571</t>
  </si>
  <si>
    <t>7.3.</t>
  </si>
  <si>
    <t>TELEKOMUNIKACIJSKE NAPRAVE</t>
  </si>
  <si>
    <t>N73 199</t>
  </si>
  <si>
    <t>N79 001</t>
  </si>
  <si>
    <t>N79 516</t>
  </si>
  <si>
    <t>5.8.</t>
  </si>
  <si>
    <t>Obnovitev in zavarovanje zakoličbe osi trase ostale javne ceste v ravninskem terenu</t>
  </si>
  <si>
    <t>Zakoličba geodestkih točk robov ceste in uvozov</t>
  </si>
  <si>
    <t>Obnova in zavarovanje zakoličbe osi trase komunalnih vodov v ravninskem terenu.</t>
  </si>
  <si>
    <t xml:space="preserve">Opomba: v ceni odvozom materiala mora biti upoštevan strošek takse deponije in pridobitve evidenčnih listov. </t>
  </si>
  <si>
    <t>Odstranitev prometnega znaka s stranico / premerom 600 mm z temeljem in stebrički in odvozom na stalno deponijo</t>
  </si>
  <si>
    <t>Odstranitev prometnega znaka s stranico 350 x 1400 mm z temeljem in stebrički in odvozom na stalno deponijo</t>
  </si>
  <si>
    <t>Odstranitev obstojčih plastičnih smernikom, z odvozom na stalno deponijo</t>
  </si>
  <si>
    <t>Razkanje in odvoz asfaltne krovne plasti v debelini  do 4 cm na gradbiščno deponijo</t>
  </si>
  <si>
    <t>Porušitev in odstranitev asfaltne plasti v debelini nad 10 cm asfalt se porabi v skladu z uredbo o zelenem naročanju za nasipni material</t>
  </si>
  <si>
    <t>Rezanje asfaltnega roba s talno diamantno žago, debeline 6 do 10 cm asfalt se porabi v skladu z uredbo o zelenem naročanju za nasipni material</t>
  </si>
  <si>
    <t>Odstranitev grmovja in dreves z debli premera  do 10 cm ter vej na redko porasli površini - strojno</t>
  </si>
  <si>
    <t>Porušitev obstoječe iztočne glave cevnega prepusta fi 60 cm, skupaj z odvozom ruševin na stalno deponijo</t>
  </si>
  <si>
    <t>Porušitev obstoječega cevnega prepusta fi 60 cm, skupaj z odvozom ruševin na stalno deponijo</t>
  </si>
  <si>
    <t>Porušitev in odstranitev robnika iz cementnega betona  dimenzij 15/25 cm z odvozom na stalno deponijo</t>
  </si>
  <si>
    <t>Porušitev in odstranitev robnika iz cementnega betona  dimenzij 10/20 cm z odvozom na stalno deponijo</t>
  </si>
  <si>
    <t>Porušitev obstoječe asfaltne koritnice širine 0,50 m z odvozom ruševin na gradbiščno deponijo</t>
  </si>
  <si>
    <t>Porušitev obstoječih vtočnih jaškov fi 40 cm, s pokrovom z odvozom ruševin na stalno deponijo</t>
  </si>
  <si>
    <t>Porušitev obstoječih meteornih jaškov fi 60 cm, s pokrovom z odvozom ruševin na stalno deponijo</t>
  </si>
  <si>
    <t>Porušitev obstoječih meteornih jaškov fi 80 cm, s pokrovom z odvozom ruševin na stalno deponijo</t>
  </si>
  <si>
    <t>Porušitev obstoječih meteornih jaškov pravokotnega prereza,  80x80 cm s pokrovom in odvozom ruševin na stalno deponijo</t>
  </si>
  <si>
    <t>Porušitev obstoječih meteornih jaškov pravokotnega prereza,  100x100 cm s pokrovom in odvozom ruševin na stalno deponijo</t>
  </si>
  <si>
    <t>Porušitev betonskega tlaka s pranimi ploščami na uvoznem delu v km 13,722 z odvozom na stalno deponijo skupaj z rezanjem stika staro - novo s talno diamantno žago dolžina rezanja 3,60 m</t>
  </si>
  <si>
    <t>Porušitev obstoječih betonskih korit na mestu vtoka v obstoječ vtočni jašek, z odvozom ruševin na stalno deponijo</t>
  </si>
  <si>
    <t>Porušitev obstoječih zunanjih betonskih stopnic z odvozom na gradbiščno deponijo pri stanovanjski hiši Žimarice 44</t>
  </si>
  <si>
    <t>Čiščenje zidov zidov po izkopu kampad z vodnim curkom oziroma suho čiščenje s krtačenjem pri stanovanjski hiši Žimarice 44</t>
  </si>
  <si>
    <t>Izdolbljenje utora za izvedbe jeklene natezne vezi z izsekavanjem obstoječega fasadnega ometa v pasu širine 20 cm, z odvozom ruševin na stalno deponijo v liniji nad okni pritličja pri stanovanjski hiši Žimarice 44</t>
  </si>
  <si>
    <t>Izdolbljenje utora za izvedbe jeklene natezne vezi z izsekavanjem obstoječega fasadnega ometa v pasu širine 20 cm, z odvozom ruševin na stalno deponijo v liniji pod okni pritličja pri stanovanjski hiši Žimarice 44</t>
  </si>
  <si>
    <t>Izdelava preboja za izvedbo jeklene natezne vezi z izvrtanjem obstoječega zidu - preboj zidu pri stanovanjski hiši Žimarice 44</t>
  </si>
  <si>
    <t>Monitoring objekta v času izvedbe del. V ceni je potrebno upoštevati predhodni pregled objekta s fotografiranjem in evidentiranjem morebitnih poškodb na objektu, spremljanjem objekta med gradnjo in izvedbo poročila po končani gradnji.</t>
  </si>
  <si>
    <t>Kompletna izdelava projektne dokumentacije ureditve cestnega prometa med gradnjo - v postavki morajo biti upoštevane vse morebitne začasne prometne ureditve glede na predvideno organizacijo gradbišča ter terminski plan</t>
  </si>
  <si>
    <t>Zaščita obstoječe kapelice za čas gradnje s panelnimi  gradbiščnimi ograjami (2 kapelici)</t>
  </si>
  <si>
    <t>Površinski izkopi plodne zemlje ( humusa ) - kategorije - strojno z nakladanjem</t>
  </si>
  <si>
    <t>Široki izkop vezljive zemljine - 3 kategorije strojno z nakladanjem</t>
  </si>
  <si>
    <t>Široki izkop zrnate kamnine - 3 kategorije ročno (v območju obstoječih komunalnih vodov)</t>
  </si>
  <si>
    <t>Široki izkop zrnate kamnine - 3 kategorije strojno z nakladanjem</t>
  </si>
  <si>
    <t>Široki izkop mehke kamenine - 4 kategorije strojno z nakladanjem</t>
  </si>
  <si>
    <t>Široki izkop trede kamenine - 5 kategorije strojno z nakladanjem</t>
  </si>
  <si>
    <t>Izkop vezljive zemljine/zrnate kamenine 3 kategorije za temelje, kanalske rove, prepuste, jaške in drenaže, širine 1,0 m in globine do 1,0 m strojno , planiranje dna ročno izkop kanalizacije v cestnem telesu - nasipu</t>
  </si>
  <si>
    <t>Izkop vezljive zemljine/zrnate kamenine 3 kategorije za temelje, kanalske rove, prepuste, jaške in drenaže, širine 1,0 m in globine do 1,0 m strojno , planiranje dna ročno izkop kanalizacije - jaški</t>
  </si>
  <si>
    <t>Čiščenje obstoječih travnih jarkov s profiliranjem in odvozom očiščenega mulja na stalno deponijo dolžina jarkov cca. 120 m.</t>
  </si>
  <si>
    <t>Ročno izkopavanje kampad za podbetoniranje obstoječe stanovanjske hiše Žimarice 44, kampade širine do 1,20 m</t>
  </si>
  <si>
    <t>Ureditev planuma temeljnih tal vezljive zemljine 3 kategorije</t>
  </si>
  <si>
    <t>Ureditev planuma temeljnih tal zrnate kamenine 3 kategorije</t>
  </si>
  <si>
    <t>Dobava in vgraditev geotekstilije za ločilno plast, natezna trdnost do  nad 8 do 10 kN/m2</t>
  </si>
  <si>
    <t>Vgrajevanje nasipa z mehke kamenine 4 kategorije kamnita greda v debelini min. 30 cm.</t>
  </si>
  <si>
    <t>Vgrajevanje nasipa iz porušenega asfaltnega materiala, v ceni je všteto tudi drobljenje / mletje ruševin asfalta z utrjevanjem oziroma mešanjem s kamnitim nasipom</t>
  </si>
  <si>
    <t xml:space="preserve">Vgrajevanje nasipa z mehke kamenine 4 kategorije zasip meteornih kanalov in prepustov z utrjevanjem v slojih </t>
  </si>
  <si>
    <t>Vgrajevanje nasipa iz izkopanega materiala zasip po izvedbi del pri stanovanjski hiši Žimarice 44</t>
  </si>
  <si>
    <t>Humuziranje brežin brez valjanja v debelini do 15 cm - strojno</t>
  </si>
  <si>
    <t>Doplačilo za zatravitev z mešanico semen travinj in cvetočih medovitih cvetlic</t>
  </si>
  <si>
    <t xml:space="preserve">Zahteve za bitumenska veziva in bituminizirane zmesi
Če izvajalec vgradi v vezano nosilno ali v obrabno plast bituminizirano zmes, pri kateri ugotovljene vrednosti presegajo pogojene vrednosti ali v kateri je osnovni material, ki ne ustreza zahtevam, odloči o načinu obračuna izvršenega dela nadzornik, ki lahko celotno izvršeno delo tudi zavrne. 
1. Cestogradbeni bitumen. Vrednost penetracije po ekstrakciji bitumna mora znašati najmanj 60% vrednosti penetracije vhodnega bitumna, če vrednost penetracije vhodnega bitumna ni znana, pa najmanj 60% spodnje mejne vrednosti penetracije za določen tip bitumna. Zmehčišče po PK po ekstrakciji bitumna se lahko poveča do 100C od vrednosti vhodnega bitumna, če vrednost vhodnega bitumna ni znana, pa od zgornje mejne vrednosti za določen tip bitumna. 
2. S polimeri modificirani bitumni. Vrednost penetracije po ekstrakciji s polimeri modificiranega bitumenskega veziva mora znašati najmanj 50% vrednosti penetracije vhodnega bitumna, če vrednost penetracije vhodnega bitumna ni znana, pa najmanj 50% spodnje mejne vrednosti penetracije za določen tip bitumna. 
3. Odpornost bituminizirane zmesi proti razpokam pri nizki temperaturi. (V primeru razreda bituminizirane zmesi A2 ali A1 mora izvajalec predložiti poročilo o preskusu obstojnosti bituminizirane zmesi za obrabno plast za težke prometne obremenitve pri nizki temperaturi). 
Ohlajevalni preskus (CTT): 
 temperatura ob porušitvi Tf &lt;-250C ….zahteva za območja z milejšo klimo 
 temperatura ob porušitvi Tf &lt;-300C….zahteva za območja za klimatsko zahtevnejša območja 
 Največja rezerva natezne napetosti: Δ𝛽𝑡,𝑚𝑎𝑥 &gt; 4 MPa 
 Temperatura pri največji rezervi natezne napetosti: T(Δ𝛽𝑡,𝑚𝑎𝑥) &lt; -100C </t>
  </si>
  <si>
    <t>Izdelava nevezane nosilne plasti gramoza v 21 do 30 cm debeline 30 cm</t>
  </si>
  <si>
    <t>ASFALTNE NOSILNE PLASTI Z BITUMENSKIMI VEZIVI</t>
  </si>
  <si>
    <t>Izdelava nosilne plasti bituminizirane zmesi AC 22 base B50/70 Z5 A3 v debelini 11 cm</t>
  </si>
  <si>
    <t>Izdelava obrabne in zaporne plasti bituminizirane zmesi AC 11 surf B 50/70 Z2 A3 v debelini 4 cm</t>
  </si>
  <si>
    <t>Izdelava obrabne in zaporne plasti bituminizirane zmesi AC 8 surf B 70/100 A4 v debelini 4 cm</t>
  </si>
  <si>
    <t>Izdelava obrabne in zaporne plasti bituminizirane zmesi AC 8 surf B 70/100 A5 v debelini 4 cm hišni priključki</t>
  </si>
  <si>
    <t>Izdelava obrabne plasti iz tlakovcev iz cementnega betona velikosti 20/40/6 cm, na podložni plasti iz podložnega betona C20/25, z dodatki OMO - OSMO, stiki zapolnjeni s kremenčevim peskom tlakovci v sivi barvi. (tlak na uvozih)</t>
  </si>
  <si>
    <t>Izdelava obrabne plasti iz tlakovcev iz cementnega betona velikosti 20/40/6 cm, na podložni plasti iz podložnega betona C20/25, z dodatki OMO - OSMO, stiki zapolnjeni s kremenčevim peskom tlakovci v sivi barvi. (tlak na prometnem otoku)</t>
  </si>
  <si>
    <t>Izdelava bankine iz gramoza ali naravno zdrobljenega kamnitega meteriala, široke od 1,00 do 1,25 m</t>
  </si>
  <si>
    <t>Dobava in izdelava končne obrabne plasti makadamskega vozišča iz peska granulacije 0-8 mm</t>
  </si>
  <si>
    <t>Izdelava muld iz bitumenskega betona debeline 4+11 cm na podložni plasti iz zmesi zrn drobljenca, širine 50 cm</t>
  </si>
  <si>
    <t>Izdelava muld iz cementnega betona iz prefabriciranih elementov, položene na plast podložnega betona debeline minimalno 12 cm, širina mulde 0,50 m</t>
  </si>
  <si>
    <t>Izdelava kanalizacije iz cevi iz polietilena, vključno s podložno plastjo iz cementnega betona,  premera 50 cm, v globini do 1 m.</t>
  </si>
  <si>
    <t>Izdelava kanalizacije iz cevi iz polietilena, vključno s podložno plastjo iz cementnega betona,  premera 60 cm, v globini do 1 m.</t>
  </si>
  <si>
    <t>Obetoniranje cevi za kanalizacijo s cementnim betonom  C 12/15, po detajlu načrta, premera 16 cm</t>
  </si>
  <si>
    <t>Obetoniranje cevi za kanalizacijo s cementnim betonom  C 12/15, po detajlu načrta, premera 20 cm</t>
  </si>
  <si>
    <t>Obetoniranje cevi za kanalizacijo s cementnim betonom  C 12/15, po detajlu načrta, premera 25 cm</t>
  </si>
  <si>
    <t>Obetoniranje cevi za kanalizacijo s cementnim betonom  C 12/15, po detajlu načrta, premera 30 cm</t>
  </si>
  <si>
    <t>Obetoniranje cevi za kanalizacijo s cementnim betonom  C 12/15, po detajlu načrta, premera 40 cm</t>
  </si>
  <si>
    <t>Obetoniranje cevi za kanalizacijo s cementnim betonom  C 12/15, po detajlu načrta, premera 50 cm</t>
  </si>
  <si>
    <t>Obetoniranje cevi za kanalizacijo s cementnim betonom  C 12/15, po detajlu načrta, premera 60 cm</t>
  </si>
  <si>
    <t>Izdelava kanalizacije iz cevi iz PVC SN8, vključno s podložno plastjo iz cementnega betona,  premera 16 cm, v globini do 1 m.</t>
  </si>
  <si>
    <t>Izdelava kanalizacije iz cevi iz PVC SN8, vključno s podložno plastjo iz cementnega betona,  premera 20 cm, v globini do 1 m.</t>
  </si>
  <si>
    <t>Izdelava kanalizacije iz cevi iz polietilena, vključno s podložno plastjo iz cementnega betona,  premera 25 cm, v globini do 1 m.</t>
  </si>
  <si>
    <t>Izdelava kanalizacije iz cevi iz polietilena, vključno s podložno plastjo iz cementnega betona,  premera 30 cm, v globini do 1 m.</t>
  </si>
  <si>
    <t>Izdelava kanalizacije iz cevi iz polietilena, vključno s podložno plastjo iz cementnega betona,  premera 40 cm, v globini do 1 m.</t>
  </si>
  <si>
    <t>Izdelava vzdolžne in prečne plitve drenaže do 1,0 m, na podložni plasti iz cementnega  betona s trdimi plastičnimi cevmi premera 15 cm</t>
  </si>
  <si>
    <t>Izdelava vzdolžne in prečne plitve drenažne kanalizacije do 1,0 m, na podložni plasti iz cementnega  betona s trdimi plastičnimi cevmi premera 20 cm</t>
  </si>
  <si>
    <t>Izdelava vzdolžne in prečne plitve drenažne kanalizacije do 1,0 m, na podložni plasti iz cementnega  betona s trdimi plastičnimi cevmi premera 25 cm</t>
  </si>
  <si>
    <t>Izdelava vzdolžne in prečne plitve drenažne kanalizacije do 1,0 m, na podložni plasti iz cementnega  betona s trdimi plastičnimi cevmi premera 30 cm</t>
  </si>
  <si>
    <t>Doplačilo za izkop in zasip vzdolžne in prečne drenaže, globoke 1 do 2 m</t>
  </si>
  <si>
    <t>Zasip drenažnega rebra z zmesjo zrn  drobljenih kamnitih zrn</t>
  </si>
  <si>
    <t xml:space="preserve">Izdelava jaška iz cementnega betona krožnega prereza fi 50 cm globine 1,5 do 2,0 m, </t>
  </si>
  <si>
    <t>Izdelava jaška iz cementnega betona krožnega prereza fi 40 cm globine 1,5 do 2,0 m,  peskolovi na mestu priključitve žlebov hiš zaradi izvedbe  del do objekta</t>
  </si>
  <si>
    <t>Izdelava jaška iz cementnega betona okroglega prereza, prereza fi 60 cm globokega 1,0 do 1,5 m.</t>
  </si>
  <si>
    <t>Izdelava jaška iz cementnega betona okroglega prereza, prereza fi 60 cm globokega 1,5 do 2,0 m.</t>
  </si>
  <si>
    <t>Izdelava jaška iz cementnega betona okroglega prereza, prereza fi 80 cm globokega 1,0 do 1,5 m.</t>
  </si>
  <si>
    <t>Izdelava jaška iz cementnega betona okroglega prereza, prereza fi 80 cm globokega 1,5 do 2,0 m.</t>
  </si>
  <si>
    <t>Izdelava jaška iz cementnega betona okroglega prereza, prereza fi 100 cm globokega 1,0 do 1,5 m.</t>
  </si>
  <si>
    <t>Izdelava jaška iz cementnega betona okroglega prereza, prereza fi 100 cm globokega 1,5 do 2,0 m.</t>
  </si>
  <si>
    <t>Dobava in vgraditev pokrova iz duktilne litine z nosilnostjo 400 kN, robnik z rešetko 500 mm.</t>
  </si>
  <si>
    <t>Dobava in vgraditev pokrova iz duktilne litine z nosilnostjo 400 kN, LTŽ rešetka 400x400 mm. na betonski muldi</t>
  </si>
  <si>
    <t>Dobava in vgraditev pokrova iz duktilne litine z nosilnostjo 400 kN, LTŽ rešetka 400x400 mm.</t>
  </si>
  <si>
    <t>Dobava in vgraditev pokrova iz duktilne litine z nosilnostjo 250 kN, LTŽ pokorv na požiralniku premera 400 mm.</t>
  </si>
  <si>
    <t>Dobava in vgraditev pokrova iz duktilne litine z nosilnostjo 250 kN, krožnega prereza s premerom 600 mm.</t>
  </si>
  <si>
    <t>Dobava in vgraditev pokrova iz duktilne litine z nosilnostjo 400 kN, krožnega prereza s premerom 600 mm.</t>
  </si>
  <si>
    <t>Dobava in vgraditev pokrova iz duktilne litine z nosilnostjo 250 kN, krožnega prereza s premerom 400 mm., pokrovi peskolovov iz žlebov</t>
  </si>
  <si>
    <t>Dobava in vgradnja linijskega požiralnika širrine 20 cm,  z LTŽ rešetko nosilnosti 250 kN. V ceni je zajeta montaža na podložni beton, rešetka in kaneleta.</t>
  </si>
  <si>
    <t>Izdelava   poševne vtočne ali iztočne glave kanalizacije krožnega prereza iz cementnega betona s premerom 60 cm</t>
  </si>
  <si>
    <t>Izdelava   poševne vtočne ali iztočne glave kanalizacije krožnega prereza iz cementnega betona s premerom 80 cm</t>
  </si>
  <si>
    <t>Izdelava betonskega cevnega prepusta premera 60 cm, sestavljenega iz ojačanih betonskih cevi z izvedbo na betonsko posteljico, obbetoniranjem prepust v km 14,3+77</t>
  </si>
  <si>
    <t>Izdelava betonskega cevnega prepusta premera 80 cm, sestavljenega iz ojačanih betonskih cevi z izvedbo na betonsko posteljico, obbetoniranjem prepust v km 13,6+18</t>
  </si>
  <si>
    <t>Izdelava tlakovanja vtočnih in iztočnih korit iz prepustov iz zmrzlinsko odpornega kamna debelina tlakovanja 30cm, kamen polagan v beton C20/25, skupaj s fugiranjem stikov</t>
  </si>
  <si>
    <t>Dobava in montaža fleksibilne plošče, pokrova  za jašek dimenzij fi 600 mm na obstoječi jašek fekalne kanalizacije</t>
  </si>
  <si>
    <t>Dvig kote pokrova obstoječega fekalnega jaška na končno niveleto ceste, skupaj z dobavo in  vgraditvijo novega pokrova iz duktilne litine z nosilnostjo 400 kN, krožnega prereza s premerom 600 mm. Pokrovi na zaklep.</t>
  </si>
  <si>
    <t xml:space="preserve">Dvig kote pokrova obstoječega fekalnega jaška na končno niveleto ceste, z  vgraditvijo obstoječega pokrova iz duktilne litine z nosilnostjo 250 kN, krožnega prereza s premerom 600 mm. Bez zamenjave pokrova </t>
  </si>
  <si>
    <t xml:space="preserve">Dvig kote pokrova  na končno niveleto ceste, skupaj z  vgraditvijo obstoječega pokrova iz duktilne litine z nosilnostjo 250 kN, krožnega prereza s premerom 600 mm. Bez zamenjave pokrova </t>
  </si>
  <si>
    <t>Dvig kote pokrova obstoječega jaška na končno niveleto ceste, skupaj z dobavo in  vgraditvijo novega pokrova iz duktilne litine z nosilnostjo 400 kN, krožnega prereza s premerom 600 mm. Pokrovi na zaklep.</t>
  </si>
  <si>
    <t>Prevezava obstoječih cevi meteorne kanalizacije na nove meteorne jaške</t>
  </si>
  <si>
    <t>Izdelava podprtega opaža za ravne stopnice; ob objektu Žimarice 44</t>
  </si>
  <si>
    <t>Izdelava opaža za podbetoniranje zidov objekta po kampadah, podprti opaž pri objektu Žimarice 44</t>
  </si>
  <si>
    <t>Dobava in postavitev mreže iz vlečene jeklene žice B500A (Q-308), s premerom &gt; od 4 in &lt; od 12 mm, masa 4,1 do 6 kg/m2;</t>
  </si>
  <si>
    <t>Dobava jeklenih palic iz jekla S235 za ojačitev objekta - vezi po zunanji strani objekta. dolžina 170 m1 pri objektu Žimarice 44</t>
  </si>
  <si>
    <t>Dobava pritrdilnega in sidrnega materiala za izvedbo sidranja jeklenih palic (vijaki M24, sidrne vogalne plošče podložke) pri objektu Žimarice 44</t>
  </si>
  <si>
    <t>Dobava in vgraditev cementnega betona C12/15 v prerez do 0,15 m3/m2-m1 - podložni beton</t>
  </si>
  <si>
    <t>Dobava in vgraditev cementnega betona C25/30 - temeljna peta;</t>
  </si>
  <si>
    <t>Dobava in vgraditev cementnega betona C12/15 v prerez do 0,15 m3/m2-m1 - podložni beton zid med P17 in P18</t>
  </si>
  <si>
    <t>Dobava in vgraditev cementnega betona C25/30 - zunanje stopnice; ob objektu Žimarice 44</t>
  </si>
  <si>
    <t>Dobava in vgraditev cementnega betona C30/37  - podbetoniranje objekta Žimarice 44;</t>
  </si>
  <si>
    <t>Popravilo fasade na mestih utorov, kjer so se izvedla sidra z apneno cementno barvo in barvanjem v barvi fasade pri objektu Žimarice 44</t>
  </si>
  <si>
    <t>Izdelava zaščite novega zidu s hladni premaz z ibitolom 2x, hidroizolacija V4+, zaščita hidroizolacije s XPS 8 cm + gumbna folija izvedba zaključnega fasadnega sloja Pri objektu Žimarice 44</t>
  </si>
  <si>
    <t>Izdelava rolirane brežine (obloge iz zmrlinsko odpornega kamenja d=0,25 - 0,40m) v betonu obloga brežine med -P1 in P0</t>
  </si>
  <si>
    <t>Izdelava rolirane brežine (obloge iz zmrlinsko odpornega kamenja d=0,25 - 0,40m) v betonu obloga brežine med P4 in P6</t>
  </si>
  <si>
    <t>Izdelava temelja iz cementnega betona C12/15,  globine 80 cm, premera 30 cm,</t>
  </si>
  <si>
    <t>Dobava in vgraditev stebrička za prometni znak iz vroče cinakane jeklene cevi s premerom 64 mm, dolge 1500 mm</t>
  </si>
  <si>
    <t>Dobava in vgraditev stebrička za prometni znak iz vroče cinakane jeklene cevi s premerom 64 mm, dolge 2000 mm</t>
  </si>
  <si>
    <t>Dobava in vgraditev stebrička za prometni znak iz vroče cinakane jeklene cevi s premerom 64 mm, dolge 3000 mm</t>
  </si>
  <si>
    <t>Dobava in vgraditev stebrička za prometni znak iz vroče cinakane jeklene cevi s premerom 64 mm, dolge 3500 mm</t>
  </si>
  <si>
    <t>Dobava in pritrditev okroglega prometnega znaka, podloga iz aluminijaste pločevine, znak z odsevno folijo  2 vrste, fi 600 mm (stop znak)</t>
  </si>
  <si>
    <t>Dobava in pritrditev trikotnega prometnega znaka, podloga iz aluminijaste pločevine, znak z odsevno folijo  2 vrste, fi 900 mm (križišče s prednostno cesto)</t>
  </si>
  <si>
    <t>Ponovna montaža prometnega znaka  velikost 350*300 mm. (kilometrske tablice III-105)</t>
  </si>
  <si>
    <t>Dobava in pritrditev prometnega znaka, podloga  iz aluminijaste pločevine, znak z modro barvo - folijo 1 vrste, velikost 600*600 mm. velikosti od 0,21 do 0,40 m2 (prehod za pešce)</t>
  </si>
  <si>
    <t>Dobava in pritrditev prometnega znaka, podloga  iz aluminijaste pločevine, znak z rumeno barvo - folijo 1 vrste, velikost 1300*500 mm. velikosti od 0,41 do 0,70 m2 (znak 2434 in 2435)</t>
  </si>
  <si>
    <t>Dobava in pritrditev prometnega znaka, podloga  iz aluminijaste pločevine, znak z belo barvo - folijo 2 vrste (znak 3313)</t>
  </si>
  <si>
    <t>Izdelava tankoslojne vzdolžne označbe na vozišču  z enokomponentno belo barvo, vključno 250 g/m2 posipa z drobci / krogljicami stekla, strojno, debelina plasti suhe snovi  300 mm, širina črte 15 cm</t>
  </si>
  <si>
    <t>Doplačilo za izdelavo prekinjenih vzdolžnih  označb na vozišču, širina črte 15 cm</t>
  </si>
  <si>
    <t>Izdelava debeloslojne vzdolžne označbe na vozišču z večkomponentno hladno plastiko z vmešanimi drobci / krogljicami stekla, vključno  200 g/m2 dodatnega posipa z drobci stekla,  strojno, debelina plasti 3 mm, širina črte 15 cm v območju vstopnega otoka v naselje</t>
  </si>
  <si>
    <t>Izdelava debeloslojne prečne in ostalih označb na vozišču z večkomponentno hladno plastiko z vmešanimi drobci / krogljicami stekla, vključno  200 g/m2 dodatnega posipa z drobci stekla,  strojno, debelina plasti 3 mm, širina črte 50 cm stop črte</t>
  </si>
  <si>
    <t>Izdelava debeloslojne prečne in ostalih označb na vozišču z večkomponentno hladno plastiko z vmešanimi drobci / krogljicami stekla, vključno  200 g/m2 dodatnega posipa z drobci stekla,  strojno, debelina plasti 3 mm, širina črte 50 cm prehodi za pešce</t>
  </si>
  <si>
    <t>Izdelava tankoslojne označb robnika z enokomponentno belo barvo, vključno 0,25 kg/m2 posipa z  drobci/kroglicami stekla, strojno, debelina plasti  suhe snovi 250 mm.</t>
  </si>
  <si>
    <t>Izdelava tankoslojne označb robnika z enokomponentno rdečo barvo, vključno 0,25 kg/m2 posipa z  drobci/kroglicami stekla, strojno, debelina plasti  suhe snovi 250 mm.</t>
  </si>
  <si>
    <t>Dobava in postavitev plastičnega smernika z votlim  prerezom, dolžina 1200 mm, z odsevnikom iz umetne snovi.</t>
  </si>
  <si>
    <t>Zaščita obstoječega NN elektro voda z STF cevjo fi160  z obbetoniranjem</t>
  </si>
  <si>
    <t>Dobava in vgraditev cevi iz polivinilklorida, premera 160 mm (PC 160) z obbetoniranjem</t>
  </si>
  <si>
    <t>Dobava in vgraditev predfabriciranega kabelskega jaška iz cementnobetonske cevi krožnega prereza fi 100 cm, globine 1m, s pokrovom 800x800mm, nosilnosti 250 kN</t>
  </si>
  <si>
    <t>Izdelava geodetskega načrta po končani gradnji</t>
  </si>
  <si>
    <t>Določitev in preverjanje položajev, višin in smeri pri gradnji objekta s površino do 150 m2</t>
  </si>
  <si>
    <t>Demontaža jeklene varnostne ograje z odvozom na stalno deponijo</t>
  </si>
  <si>
    <t>Odstranitev asfaltne prevleke mostu v debelini 6 cm z odvozom ruševin na stalno deponijo</t>
  </si>
  <si>
    <t>Porušitev AB robnih vencev  mostu, z odvozom ruševin na stalno deponijo</t>
  </si>
  <si>
    <t>Porušitev krajnih kamnitih krilnih zidov z odvozom ruševin na stalno deponijo</t>
  </si>
  <si>
    <t>Čiščenje betona na mestu dograditve podpornikov z vodnim curkom</t>
  </si>
  <si>
    <t>Čiščenje plošče mostu z visokotlačnim čistilcem z vodnim curkom pred izvedbo vrtin za sidra</t>
  </si>
  <si>
    <t>1.3.2.</t>
  </si>
  <si>
    <t>PRIPRAVLJALNA DELA PRI OBJEKTIH</t>
  </si>
  <si>
    <t>Površinski izkopi plodne zemlje ( humusa )  - kategorije - strojno z nakladanjem</t>
  </si>
  <si>
    <t>Vgraditev nasipa iz vezljive zemljine - 3. kategorije iz izkopa</t>
  </si>
  <si>
    <t>Izdelava klina iz kamenine - 4. kategorije z dobavo iz kamnoloma, z utrjevanjem po plasteh</t>
  </si>
  <si>
    <t>Izdelava zaščitne plasti hidroizolacije iz bitumenske zmesi Sma 4 PmB 45/80-65 A2 Z4 v debelini 4 cm</t>
  </si>
  <si>
    <t>ASFALTNE BRABNE IN ZAPORNE PLASTI</t>
  </si>
  <si>
    <t>Izdelava obrabne in zaporne plasti bituminizirane zmesi AC 11 surf B 50/70 A3 v debelini 4 cm</t>
  </si>
  <si>
    <t>Dobava in vgraditev robnika na objektu iz naravnega kamna s prerezom 20/23 cm (granitni robnik)</t>
  </si>
  <si>
    <t>Dobava in vgraditev dilatacijskega traku med robnikom in novim asfaltom na mostu</t>
  </si>
  <si>
    <t>Opomba: Za vse opaže je v ceni zajeto opaženje s podpiranjem do 4 m, razopažanje in čiščenje opažev z dobavo potrebnega materiala ter transporti in pomožnimi deli. Opaži za vidni beton morajo biti potrjeni s strani arhitekta in izdelani po navodilih v tehničnem poročilu.</t>
  </si>
  <si>
    <t>Izdelava podprtega opaža za ravne temelje podpornikov mostu</t>
  </si>
  <si>
    <t>Izdelava podprtega opaža za ravne temelje zidov</t>
  </si>
  <si>
    <t>Izdelava dvostranskega vezanega opaža za opornike, visok 2,1 do 4 m krajni podrponik - enostransko vidni beton</t>
  </si>
  <si>
    <t>Izdelava dvostranskega vezanega opaža za raven zid, visok 2,1 do 4 m zidovi - enostransko vidni betonv ceni so upoštevanje trikotne letvice na robovih zidovin n amestih dilatacij</t>
  </si>
  <si>
    <t>Izdelava podprtega opaža za ravno ploščo s podporo, visoko 2,1 do 4 m AB plošča mostu - vidni beton</t>
  </si>
  <si>
    <t>Izdelava obešenega opaža robnega venca na premostitvenem, opornem in podpornem objektu - vidni betonv ceni so vključene tudi trikotne letvice na robovih venca</t>
  </si>
  <si>
    <t>Priprava in postavitev rebrastih palic iz visokovrednega naravno trdnega jekla Č 0551 - RA 400/500-2 spremerom pod 14 mm za srednje zahtevno ojačitev</t>
  </si>
  <si>
    <t>Priprava in postavitevrebrastih palic iz visokovrednega naravno trdnega jekla Č 0551 - RA 400/500-2 spremerom 14 mm in večjim za srednje zahtevno ojačitev</t>
  </si>
  <si>
    <t>Priprava in postavitev mrež iz vlečene jeklene žice  ČMB-50-MAG 500/600 s premerom 12 mm nad6 kg/m2</t>
  </si>
  <si>
    <t>Izdelava sider iz rebrastih palic, fi 12mm, z uvrtanjem v obstoječo mostno konstrukcijo do globine 30 cm ter izdelava sidranjas Hilti maso. Jeklena sidra so upoštevana v ceni armature.</t>
  </si>
  <si>
    <t>OPOMBA:
 - Vsi vidni betoni morajo biti izdelani po navodilih napisanih v tehničnem poročilu, ki je sestavni del projektne dokumentacije.
 - Ponudbena cena mora upoštevati izdelavo projektov betonov in izdelavo vseh v tehničnem poročilu in popisu navedenih vzorcev
 - Za betonska dela je v ceni zajeta dobava in vgradnja materialov s transporti in pomožnimi deli. Kompletno z delovnimi odri do višine 4,0 m.
OPIS STORITEV ZAJETIH V CENI
 - izvedba po opisu v posamezni postavki
 - vsi betoni ostanejo vidni in obdelani samo s premazom, zato je vgrajevati ustrezno granulacijo betona
 - vse preboje in odprtine glej ustrezne projekte
 - pred pričetkom betonskih del morata biti opaž in armatura popolnoma pripravljena
 - opaž mora biti popolnoma zalit z betonom, beton mora biti gost brez gnezd
 - armatura mora biti na svojem mestu in mora biti  obdana od vseh  strani s predpisanim zaščitnim slojem betona
 - višina prostega pada betona ne sme biti večja od 1m
 - kvaliteta betona mora ustrezati zahtevam splošnih določil za betonska dela in po opisu del
 - naprava betona s prenosom vsega materiala do kraja vgraaditve
 - čiščenje betonskega železa od blata, maščob in rje, ki se lušči, podstavljanje podložk in začasno vezanje armature k opažu
 - vsa pomožna dela
 - prenosi armature do mesta vgraditve</t>
  </si>
  <si>
    <t>Dobava in vgraditev podložnega cementnega betona C12/15  v prerez do 0,15 m3/m2podložni beton pod temelji krilni in oporni zidovi</t>
  </si>
  <si>
    <t>Dobava in vgraditev ojačenega cementnega betona C30/37 v pasovne temelje,  krajni podpornikibeton z dodatki XC2m3</t>
  </si>
  <si>
    <t>Dobava in vgraditev ojačenega cementnega betona C30/37 v pasovne temelje,  zidovbeton z dodatki XC2</t>
  </si>
  <si>
    <t>Dobava in vgraditev ojačenega cementnega betona C30/37   v sredinske podporebeton z dodatki XC2, XD3 in XF4</t>
  </si>
  <si>
    <t>Dobava in vgraditev ojačenega cementnega betona C30/37   krilni in podporni zidovibeton z dodatki XC2, XD3 in XF4</t>
  </si>
  <si>
    <t>Dobava in vgraditev ojačenega cementnega betona C30/37 v prekladno  konstrukcijo mostu - AB plošča deb. 35 cmbeton z dodatki XC2, XD3 in XF4</t>
  </si>
  <si>
    <t>Dobava in vgraditev ojačenega cementnega betona C30/37 v hodnike in robne vence na premostitvenih objektihbeton z dodatki XC2, XD3 in XF4</t>
  </si>
  <si>
    <t>Kompletna izdelava, dobava in montaža AB prefabriciranih elemntov vidnega štokanegabetona skupaj s sidri. Izdelanega po načrtu.</t>
  </si>
  <si>
    <t>polica mostne ograje dimenzij 18x42x207 cm v začetku je razširjena za 30 cm na dolžini 60 cm.</t>
  </si>
  <si>
    <t>polica mostne ograje dimenzij 18x34x178 cm v ločni krivini po detajlu</t>
  </si>
  <si>
    <t>polica mostne ograje dimenzij 18x34x178 cm po detajlu</t>
  </si>
  <si>
    <t>OPOMBA:
Za vsa ključavničarska dela je v ceni zajeta izdelava in montaža s transporti in pomožnimi deli in dobavo potrebnega materiala. Pred izdelavo obrtniških izdelkov je potrebno na objektu preveriti dimenzije in v primeru nejasnosti kontaktirati projektanta. Pri vseh ključavninčarskih delih morajo biti v ceni zajeti tudi delovni odri.</t>
  </si>
  <si>
    <t>Izdelava, dobava in montaža kovinskega polnila ograje. dolžine 200 cm, višine 52 cm iz cevnih profilov,polkrožne oblike, po detajlu. Skupaj z vročim cinkanjemin barvanjem ter vsem montažnim materialom</t>
  </si>
  <si>
    <t>Izdelava, dobava in montaža kovinskega polnila ograje. dolžine 120 cm, višine 52 cm iz cevnih profilov,polkrožne oblike, po detajlu. Skupaj z vročim cinkanjemin barvanjem ter vsem montažnim materialom</t>
  </si>
  <si>
    <t>Dobava nove mrežne ograje s stebrički in vsem potrebnim materialom,  ki se jo montira na vrhu brežine v zeleni barvi.  z vsemi elementi in montažo, višina ograje 1,20 m.ograja vzdolž novega zidu nad strugo potoka dol-vodno</t>
  </si>
  <si>
    <t>5.9.</t>
  </si>
  <si>
    <t>OPOMBA:
Za vsa zaščitna dela je v ceni zajeta izdelava in vgradnja s transporti in pomožnimi deli in dobavo potrebnega materiala. Pri vseh zaščitnih delih morajo biti v ceni zajeti tudi delovni odri.</t>
  </si>
  <si>
    <t>5.9.1.</t>
  </si>
  <si>
    <t>ZAŠČITA PROTI KOROZIJI</t>
  </si>
  <si>
    <t>5.9.2.</t>
  </si>
  <si>
    <t>Izdelava sprijemne plasti - osnovnega premaza z reakcijsko smolo v dveh  ali več slojih in količini do 0,81 do 1,0 kg/m2</t>
  </si>
  <si>
    <t>Posip sprijemne plasti - osnovnega premaza s posušenim kremenčevim  peskom zrnavosti 0,5/1 mm, količina do 1,0 kg/m2</t>
  </si>
  <si>
    <t>Izdelava vrhnje tesnilne plasti z enojnim varjenim bitumenskim trakom  debeline 4,5 mm (P-5M-200), stikovanje s preklopi</t>
  </si>
  <si>
    <t>Izdelava hidroizolacije zasutih cementnobetonskih površin z brizganjem s  polimeri modificiranega bitumna</t>
  </si>
  <si>
    <t>Izdelava silikonskega premaza cementnobetonske površine objekta,  izpostavljene vplivom slanice, po načrtu</t>
  </si>
  <si>
    <t>Zatesnitev mejnih površin - stikov, širokih do 20 mm in globokih do 4 cm,  s predhodnim premazom bližnjih površin in zapolnitvijo z bitumensko zmesjo za  tesnjenje stikov</t>
  </si>
  <si>
    <t>Hidroizolacija pod hodniki za pešce - servideck-servipack z vsem potrebnim materialom in delom</t>
  </si>
  <si>
    <t>Izdelava hidroizolacije na mestu dilatacij oziroma stikov zidov na delovnih stikih. Stike se izvede s hidroizolacijskih trakom V4+, z dvakratnim hladnim premazom z ibitolom in varjenjem izolacijskega traku v širini 0,50 m.</t>
  </si>
  <si>
    <t>Izdelava sprijemne plasti - izravnave z bitumensko lepilno zmesjo za lopatico, količina 2,1 do 2,5 kg/m2</t>
  </si>
  <si>
    <t>Izdelava ograjnega zidu iz škarpnikov kot npr. škarpniki Zobec.  Skupaj z polnjenjem škarpnikov z betonom.</t>
  </si>
  <si>
    <t>Izdelava ograjnega zidu iz škarpnikov kot npr. škarpniki Zobec.  zidanje stebričkov dim. 28/28 cm</t>
  </si>
  <si>
    <t>Dobava in montaža kape ravnega zidu  širine 28 cm.</t>
  </si>
  <si>
    <t>Dobava in montaža kape stebrička dimenzij 28/28 cm, kapa širine 28 cm.</t>
  </si>
  <si>
    <t>7.8.</t>
  </si>
  <si>
    <t>PROJEKTANTSKI NADZOR</t>
  </si>
  <si>
    <t>OPOMBA:
Dela je potrebno izvajati po projektni dokumentaciji, v skladu z veljavnimi tehničnimi predpisi, normativi in standardi ob upoštevanju zahtev iz varstva pri delu. Uporabljati je potrebno samo materiale, ki ustrezajo predpisom in standardom. Za vse vgrajene materiale mora izvajalec del predložiti dokumentacijo (atesti, certifikati, meritve....), ki so potrebni za pravilno izdelavo DZO mape. Izvajalec del je pred oddajo ponudbe dolžan preveriti ustreznost popisov in izmer del, glede na vse projekte, ki so mu na vpogled pri investitorju ali(in) projektantu. V primeru odstopanj, je le-te dolžan zajeti: ločeno ali kot razna dela. Izvajalec del mora pri izvedbi del upoštevati navodila tehničnega poročila, projekt statike in ostalo ter delavniško dokumentacijo, ter ostale načrte, ki so sestavni del projekta Sestavni del pri ponudbi je celotni projekt izvedbe nove rekonstrukcije mostu čez potok Bistrico 
V enotnih cenah morajo biti zajeti tudi naslednji stroški:
- ureditev gradbišča, postavitev gradbiščne table, zaščitna ograja in obvestil ter ostala pripravljalna dela, z vsemi deli in materialom in dnevno čiščenje gradbišča,
- potrebno opiranje in opaženje izkopov ali široki izkop pod kotom notranjega trenja zemljine,
- ves potreben material z dobavo, transporti in vgrajevanjem,
- izvedba dela po popisu iz postavke in načrtu,
- zavarovanja gradbišča,
- začasne in stalne deponije in pripadajoči transporti,
- koordinacija med investitorjem, upravljalci, izvajalci, podizvajalci in soglasodajalci, 
- sortiranje odpadkov na gradbišču (gradbiščni odpadki in odpadki od rušenja), stroški nakladanja, odvoza na registrirano stalno deponijo ter plačilo stroškov deponije in taks (če v postavki ni drugače določeno)
- črpanje vode za zavarovanje gradbene jame 
- regulacija vodotoka med gradnjo 
- v ceni je upoštevana dobava in montaža trakov na mestu delovnih stikov konstrukcije
Popis je veljaven le v kombinaciji z vsemi grafičnimi prilogami, risbami, načrti, tehničnim poročilom, sestavami konstrukcij in ostalimi sestavinami PZI projekta.</t>
  </si>
  <si>
    <t>Opombe:
V ceni rušitvenih del je potrebno upoštevati vse ukrepe za varno delo, zaščito gradbišča in komunikacij, vse transporte, nalaganje in odvoz gradbenega odpadnega materiala na trajno deponijo vključno s plačilom komunalne takse, ter po končanih delih priložiti poročilo o gospodarjenju z gradbenimi odpadki vključno s predpisanimi evidenčnimi listi. Ravnati v skladu z Uredbo o ravnanju z odpadki, Ur.l.št. 34/2008.        Pri odvoz kovinskih ruševin na komunalno deponijo mora izvajalec predati potrdilo o predaji materiala na deponijo skupaj s ceno za katero je prodal  ves porušeni material. Cena prejetega denarja od prodaje ruševin se odšteje znesku rušitvenih del iz te ponudbe. Vsi potrebni odri in razni ukrepi za varno izvedbo so upoštevani v ceni rušenja in se ne upoštevajo posebej. Dvižna in transportna sredstva je potrebno prilagoditi delu v skladu z rušitvenim elaboratom. Obvezno upoštevati zaščitne mere. Obvezno je ločevanje vgrajenih materialov: beton, armiran beton, opeka, bitumenske izolacije, les, pločevina, kovinski izdelki, kleparski izdelki, …. Način rušenja je načeloma prepuščen izvajalcu z upoštevanjem rušitvenega elaborata. V ceni morajo biti upoštevani stroški organizacije gradbišča, stroški odvisni od izbrane tehnologije rušenja, stroški za zagotavljanje varnosti pri delu, stroški ukrepov za zmanjšanje vplivov na okolje, stroški začasnega deponiranja na gradb. deponijah, strošek transporta gradbenih odpadkov na trajno deponijo vključno s plačilom taks na deponiji in pridobitev evidenčnih listov kot dokazilo o odlaganju odpadkov za konkretno gradbišče. V ceni je zajeta postavitev in zavarovanje prečnih profilov</t>
  </si>
  <si>
    <t>Določitev in preverjanje položajev, višin in smeri pri gradnji objekta s površino do 50 m2</t>
  </si>
  <si>
    <t xml:space="preserve">Opomba:
v ceni odvozom materiala mora biti upoštevan strošek takse deponije in pridobitve evidenčnih listov. </t>
  </si>
  <si>
    <t>Porušitev obstoječega cevnega prepusta fi 80 cm z odvozom ruševin na stalno deponijo</t>
  </si>
  <si>
    <t>Porušitev kamnitih zidov ob strugi potoka odvozom ruševin na stalno deponijo</t>
  </si>
  <si>
    <t>Porušitev obstoječega škatlastega prepusta na mestu lokalne ceste  z odvozom ruševin na stalno deponijo</t>
  </si>
  <si>
    <t>Porušitev obstoječih kamnito - betonskih zidov ob lokalni cesti na mestu novega podpornega zidu, z odvozom ruševin na stalno deponijo</t>
  </si>
  <si>
    <t xml:space="preserve">Posek in odstranitev drevesa z debli premera 11 do 30 cm ter odstranitev vej </t>
  </si>
  <si>
    <t>Odstranitev panja s premerom 11 do 30 cm z odvozom na deponijo do 100 m</t>
  </si>
  <si>
    <t>Odstranitev obstoječe lesene ograje ob strugi  potoka z odvozom ruševin na stalno deponijo</t>
  </si>
  <si>
    <t>Rušenje in odvoz asfaltne krovne plasti v debelini  do 7 cm z odvozom materiala na gradbiščno  deponijo in drobljenjem asfalta na primerno. granulacijo za vgradnjo v kamnito gredo.</t>
  </si>
  <si>
    <t>Rezanje asfaltnega roba s talno diamantno žago, debeline 6 do 10 cm</t>
  </si>
  <si>
    <t>Opombe:
Obračun izkopov se mora izvajati na osnovi dejansko opravljenih količin z dejansko kategorijo zemljine, katere z vpisom v gradbeni dnevnik potrdi odgovorni nadzorni. Vse količine zemeljskih del, tamponov,.. so podane v raščenem oz. zbitem stanju.
Pred pričetkom izvedbe GOI del mora gradbeno jamo pregledati odgovorni geomehanik (ali geolog), ki z vpisom v gradbeni dnevnik potrdi nosilnost tal.
Pri izkopih upoštevati tudi: vse vertikalne in horizontalne prenose, prevoze in transporte, vsa podpiranja in zavarovanja brežin izkopov ter zavarovanja okolice med izkopi.
Stroški odvoza odvečnega - odpadnega zemeljskega materiala vključujejo odvoz na stalno deponijo. Kompletno s plačilom taks in stroškov deponije.</t>
  </si>
  <si>
    <t>Izkopi za temelje, kanalske rove, prepuste, jaške in drenaže širine 1,0m do 2,0m in globine do 2,0 m v težki zemljini skupaj z nakladanjem, odvozom in razprostiranjem.</t>
  </si>
  <si>
    <t>Izkopi za temelje, kanalske rove, prepuste, jaške in drenaže širine 1,0m do 2,0m in globine 2,0 do 4,0 m v IV. Kategoriji skupaj z nakladanjem, odvozom in razprostiranjem.</t>
  </si>
  <si>
    <t>Izkopi za temelje, kanalske rove, prepuste, jaške in drenaže širine 1,0m do 2,0m in globine 2,0 do 4,0 m v V. Kategoriji skupaj z nakladanjem, odvozom in razprostiranjem.</t>
  </si>
  <si>
    <t>Izdelava klina iz kamenine - 4. kategorije z dobavo  iz kamnoloma, z utrjevanjem po plasteh</t>
  </si>
  <si>
    <t xml:space="preserve">Opombe:
 v ceni odvozom materiala mora biti upoštevan strošek takse deponije in pridobitve evidenčnih listov. </t>
  </si>
  <si>
    <t>Opombe:
Za vse opaže je v ceni zajeto opaženje s podpiranjem do 4 m, razopažanje in čiščenje opažev z dobavo potrebnega materiala ter transporti in pomožnimi deli.
Opaži za vidni beton morajo biti potrjeni s strani arhitekta in izdelani po navodilih v tehničnem poročilu</t>
  </si>
  <si>
    <t>Izdelava podprtega opaža za ravne temelje podpornih zidov</t>
  </si>
  <si>
    <t>Izdelava dvostranskega vezanega opaža za ravne zidove višine do 2 m. Prepust 1</t>
  </si>
  <si>
    <t>Izdelava dvostranskega vezanega opaža za ravne zidove višine do 2 m. Krilni zid 1 in 2</t>
  </si>
  <si>
    <t>Izdelava dvostranskega vezanega opaža za ravne zidove višine do 2 m. Krilni zid 3</t>
  </si>
  <si>
    <t>Izdelava enostranskega opaža plošče prepusta višine do 2,00 m, Prepust 1</t>
  </si>
  <si>
    <t>Izdelava dvostranskega vezanega opaža za ravne zidove višine do 2 m. Prepust 2</t>
  </si>
  <si>
    <t>Izdelava enostranskega opaža plošče prepusta višine do 2,00 m, Prepust 2</t>
  </si>
  <si>
    <t>Izdelava opaža robnih vencev s podpiranjem</t>
  </si>
  <si>
    <t>Izdelava opaža za temeljno ploščo  škatlastega prepusta št. 1</t>
  </si>
  <si>
    <t>Izdelava opaža za temeljno ploščo  škatlastega prepusta št. 2</t>
  </si>
  <si>
    <t>Izdelava opaža za temeljno ploščo  odprteg prepusta med prepustoma</t>
  </si>
  <si>
    <t>Izdelava podprtega opaža za ravne temelje krilnih zidov</t>
  </si>
  <si>
    <t>Izdelava dvostranski vezani opaža nastavkov robnih vencev s podpiranjem</t>
  </si>
  <si>
    <t>Izdelava dvostranskega vezanega opaža za ravne zidove višine do 2 m. odprt vodotok med prepustoma</t>
  </si>
  <si>
    <t>Izdelava dvostranskega vezanega opaža za ravne zidove višine do 2 m. podporni zidovi</t>
  </si>
  <si>
    <t>Priprava in postavitev rebrastih palic iz visokovrednega naravno trdnega jekla Č 0551 - RA 400/500-2 s premerom pod 14 mm za srednje zahtevno ojačitev</t>
  </si>
  <si>
    <t>Priprava in postavitevrebrastih palic iz visokovrednega naravno trdnega jekla Č 0551 - RA 400/500-2 s premerom 14 mm in večjim za srednje zahtevno ojačitev</t>
  </si>
  <si>
    <t>Priprava in postavitev mrež iz vlečene jeklene žice  ČMB-50-MAG 500/600 s premerom 12 mm nad 6 kg/m2</t>
  </si>
  <si>
    <t>Opomba:
Vsi vidni betoni morajo biti izdelani po navodilih napisanih v tehničnem poročilu, ki je sestavni del projektne dokumentacije.  Ponudbena cena mora upoštevati izdelavo projektov betonov in izdelavo vseh v tehničnem poročilu in popisu navedenih vzorcev Za betonska dela je v ceni zajeta dobava in vgradnja materialov s transporti in pomožnimi deli. Kompletno z delovnimi odri do višine 4,0 m.
OPIS STORITEV ZAJETIH V CENI 
 - izvedba po opisu v posamezni postavki
  - vsi betoni ostanejo vidni in obdelani samo s premazom, zato je vgrajevati ustrezno granulacijo betona
  - vse preboje in odprtine glej ustrezne projekte
  - pred pričetkom betonskih del morata biti opaž in armatura popolnoma pripravljena
  - opaž mora biti popolnoma zalit z betonom, beton mora biti gost brez gnezd
  - armatura mora biti na svojem mestu in mora biti  obdana od vseh  strani s predpisanim zaščitnim slojem betona
  - višina prostega pada betona ne sme biti večja od 1m
  - kvaliteta betona mora ustrezati zahtevam splošnih določil za betonska dela in po opisu del
  - naprava betona s prenosom vsega materiala do kraja vgraaditve
  - čiščenje betonskega železa od blata, maščob in rje, ki se lušči, podstavljanje podložk in začasno vezanje armature k opažu
  - vsa pomožna dela  - prenosi armature do mesta vgraditve</t>
  </si>
  <si>
    <t>Dobava in vgraditev podložnega cementnega betona C12/15  v prerez do 0,1 m3/m2 podložni beton pod temelji  krilni zidovi</t>
  </si>
  <si>
    <t>Dobava in vgraditev podložnega cementnega betona C12/15  v prerez do 0,1 m3/m2 podložni beton pod temelji  prepust št. 1</t>
  </si>
  <si>
    <t>Dobava in vgraditev podložnega cementnega betona C12/15  v prerez do 0,1 m3/m2 podložni beton pod temelji  prepust št. 2</t>
  </si>
  <si>
    <t>Dobava in vgraditev podložnega cementnega betona C12/15  v prerez do 0,1 m3/m2 podložni beton pod temelji  odprti vodotok</t>
  </si>
  <si>
    <t>Dobava in vgraditev podložnega cementnega betona C12/15  v prerez do 0,1 m3/m2 podložni beton pod temelji  podporni zidovi</t>
  </si>
  <si>
    <t>Dobava in vgraditev ojačenega cementnega betona C30/37 v,  temeljna plošča prepust št.1 beton z dodatki XC2</t>
  </si>
  <si>
    <t>Dobava in vgraditev ojačenega cementnega betona C30/37 v,  temeljna plošča odprt vodotok beton z dodatki XC2</t>
  </si>
  <si>
    <t>Dobava in vgraditev ojačenega cementnega betona C30/37 v,  temeljna plošča prepust št.2 beton z dodatki XC2</t>
  </si>
  <si>
    <t>Dobava in vgraditev ojačenega cementnega betona C30/37 v pasovne temelje,  krilni zidovi beton z dodatki XC2</t>
  </si>
  <si>
    <t>Dobava in vgraditev ojačenega cementnega betona C30/37 v pasovne temelje,  podporni zid beton z dodatki XC2</t>
  </si>
  <si>
    <t>Dobava in vgraditev ojačenega cementnega betona C30/37   stene prepusta št. 1 beton z dodatki XC2, XD3 in XF4</t>
  </si>
  <si>
    <t>Dobava in vgraditev ojačenega cementnega betona C30/37   odprti vodotok beton z dodatki XC2, XD3 in XF4</t>
  </si>
  <si>
    <t>Dobava in vgraditev ojačenega cementnega betona C30/37   stene prepusta št. 2 beton z dodatki XC2, XD3 in XF4</t>
  </si>
  <si>
    <t>Dobava in vgraditev ojačenega cementnega betona C30/37   podporni zid beton z dodatki XC2, XD3 in XF4</t>
  </si>
  <si>
    <t>Dobava in vgraditev ojačenega cementnega betona C30/37   krilni zidovi beton z dodatki XC2, XD3 in XF4</t>
  </si>
  <si>
    <t>Dobava in vgraditev ojačenega cementnega betona C30/37 v prekladno  konstrukcijo - AB plošča deb. 25 cm beton z dodatki XC2, XD3 in XF4 prepust št. 1</t>
  </si>
  <si>
    <t>Dobava in vgraditev ojačenega cementnega betona C30/37 v prekladno  konstrukcijo - AB plošča deb. 25 cm beton z dodatki XC2, XD3 in XF4 prepust št. 2</t>
  </si>
  <si>
    <t>Dobava in vgraditev ojačenega cementnega betona C30/37 v hodnike in robne vence na premostitvenih objektih beton z dodatki XC2, XD3 in XF4</t>
  </si>
  <si>
    <t>Dobava in vgraditev podložnega cementnega betona C12/15  v prerez do 0,1 m3/m2 podložni beton pod prehodnimi ploščami</t>
  </si>
  <si>
    <t>Dobava in vgraditev ojačenega cementnega betona C30/37 v prehodne plošče beton z dodatki XC2, XD3 in XF4</t>
  </si>
  <si>
    <t>Dobava in montaža dilatacijskega traku na mestu dilatacije prepusta št. 1, dilatacijski trak širine cca. 30 cm</t>
  </si>
  <si>
    <t>Kompletna izdelava, dobava in montaža kovinske pešceve ograje z sidranjem v krilni zid</t>
  </si>
  <si>
    <t>Dobava nove mrežne ograje s stebrički in vsem potrebnim materialom,  ki se jo montira na vrhu brežine v zeleni barvi.   z vsemi elementi in montažo, višina ograje 1,20 m. ograja vzdolž makadamskega platoja nad strugo potoka</t>
  </si>
  <si>
    <t>Porušitev in odstranitev asfaltne plasti v debelini 5 cm z odvozom na gradbiščno deponijo</t>
  </si>
  <si>
    <t>Porušitev in odstranitev asfaltne plasti v debelini od 4 do 12 cm z odvozom na gradbiščno deponijo</t>
  </si>
  <si>
    <t>Rezanje asfaltnega roba s talno diamantno žago v debelini do 6 cm</t>
  </si>
  <si>
    <t>Rezanje asfaltnega roba s talno diamantno žago v debelini do 8 cm</t>
  </si>
  <si>
    <t>Odstranitev obstoječih betonskih tlakovcev debeline 6 cm, z odvozom na gradbiščno deponijo</t>
  </si>
  <si>
    <t>Odstranitev obstoječe mrežne - žične ograje višine 120 cm z odvozom na stalno deponijo vključno s stebrički</t>
  </si>
  <si>
    <t>Odstranitev obstoječe žive meje z odvozom  na stalno deponijo</t>
  </si>
  <si>
    <t>Porušitev betonskega tlaka s pranimi ploščami pri kapelici v km 13,712 z odvozom na stalno deponijo skupaj z rezanjem stika staro - novo s talno diamantno žago dolžina rezanja 3,60 m</t>
  </si>
  <si>
    <t>Porušitev parapetnega kamnitega zidu pri kapelici v km 13,828, z odvozom ruševin na stalno deponijo</t>
  </si>
  <si>
    <t>Porušitev betonskega tlakovanja pred objekti, iz betona debeline cca. 15-20 cm. V ceni je upoštevano rušenje in odvoz na stalno deponijo</t>
  </si>
  <si>
    <t>Porušitev parapetnega kamnitega zidu med profiloma  P25 do P26 z odvozom na stalno deponijo</t>
  </si>
  <si>
    <t>Dobava in vgraditev geotekstilije za ločilno plast, natezna trdnost od 8 do 10 kN/m2</t>
  </si>
  <si>
    <t xml:space="preserve">Vgrajevanje nasipa z mehke kanenine 4 kategorije kamnita greda </t>
  </si>
  <si>
    <t>Izdelava obrabne in zaporne plasti bituminizirane zmesi AC 8 surf B 70/100 A5 v debelini 4 cm hodniki za pešce</t>
  </si>
  <si>
    <t>Dobava in vgraditev prefabriciranega dvigdnjenega robnika  iz cementnega betona s prerezom 15/25 cm</t>
  </si>
  <si>
    <t>Dobava in vgraditev prefabriciranega pogreznenjega robnika iz cementnega betona s prerezom 15/25 cm</t>
  </si>
  <si>
    <t>Dobava in vgraditev dvignjenega vtočnega robnika s prerezom 15/25cm iz cementnega betona</t>
  </si>
  <si>
    <t>Dobava in vgraditev prefabriciranega pogreznenjega betonskega robnika dimenzij 8/20 cm</t>
  </si>
  <si>
    <t>Izdelava podprtega ravnega opaža pri ureditvi tlaka pri kapelici ; v km 13,713, stopnica pred kapelico</t>
  </si>
  <si>
    <t>Izdelava podprtega opaža za ravne temelje podpornega zidu; zid med P17 in P18</t>
  </si>
  <si>
    <t>Izdelava enostranjskega opaža za raven zid; zid med P17 in P18</t>
  </si>
  <si>
    <t>Dobava in vgraditev cementnega betona C12/15 v  prerez do 0,15 m3/m2-m1 - podložni beton zid med P17 in P18</t>
  </si>
  <si>
    <t>Izdelava podprtega opaža za ravne temelje parapetnega zidu; zid med P25 in P26</t>
  </si>
  <si>
    <t>Izdelava enostranjskega opaža za raven zid; zid med P25 in P26</t>
  </si>
  <si>
    <t>Dobava in vgraditev cementnega betona C25/30 - stopnica; pri kapelici v km 13,713, stopnica pred kapelico</t>
  </si>
  <si>
    <t>Dobava in vgraditev cementnega betona C25/30 - temelj; zid med P17 in P18</t>
  </si>
  <si>
    <t>Dobava in vgraditev ojačenega cementnega betona C30/37 v steno podpornega zidu; zid med P17 in P18</t>
  </si>
  <si>
    <t>Dobava in vgraditev cementnega betona C25/30 - temelj; zid med P25 in P26</t>
  </si>
  <si>
    <t>Dobava in vgraditev ojačenega cementnega betona C30/37 v steno parapetnega zidu; zid med P25 in P26</t>
  </si>
  <si>
    <t>Dobava in postavitev rebrastih žic iz visokovrednega naravno trdega jekla B St 500 S (S 500) s premerom  do 12 mm, za enostavno ojačitev;</t>
  </si>
  <si>
    <t>Dobava in postavitev mreže iz vlečene jeklene žice  B500A (Q-308), s premerom &gt; od 4 in &lt; od 12 mm,  masa 4,1 do 6 kg/m2;</t>
  </si>
  <si>
    <t>Doplačilo za zagotovitev kvalitete cementnega betona  C 30/37 (temeljna peta in stena zidu) za stopnjo izpostavljenosti XC4;</t>
  </si>
  <si>
    <t>Doplačilo za zagotovitev kvalitete cementnega betona  C 30/37 (stena zidu) za stopnjo izpostavljenosti XF2;</t>
  </si>
  <si>
    <t>Doplačilo za zagotovitev kvalitete cementnega betona  C 30/37 (temeljna peta) za stopnjo izpostavljenosti XF3;</t>
  </si>
  <si>
    <t>Doplačilo za zagotovitev kvalitete cementnega betona  C 30/37 (stena podpornega zidu) za stopnjo izpostavljenosti XF4;</t>
  </si>
  <si>
    <t>Dobava nove mrežne ograje s stebrički in vsem potrebnim materialom, na mestu obstoječe, ki se jo ponovno  montira, v sivi barvi. (kot. Npr. ograje Hočevar),  z vsemi elementi in montažo, višina ograje 1,20 m.</t>
  </si>
  <si>
    <t>Dobava in posaditev nove žive meje, skupaj z 3 mesečno skrbjo za posajeno živo mejo m1</t>
  </si>
  <si>
    <t>Dobava in tlakovanje s pranimi ploščami na  podložni beton debeline 12 cm, v podložni beton se vgradi armatura Q289, ki je zajeta v tej postavki</t>
  </si>
  <si>
    <t>Dobava in vgraditev cementnega betona C25/30 - temelj; temelj zidu med P19 in P21</t>
  </si>
  <si>
    <t>Izdelava podprtega opaža za ravne temelje podpornega zidu; temelj zidu med P19 in P21</t>
  </si>
  <si>
    <t>Popravilo zidu ob hiši zaradi izvedbe hodnika za pešce do hiše popravilo v sestavi, cementni omet, hladni premaz z ibitolom 2x, hidroizolacija V4+, zaščita hidroizolacije s XPS 8 cm + gumbna folija in popravilo ometa fasade</t>
  </si>
  <si>
    <t>Obnovitev in zavarovanje zakoličbe osi trase  ostale javne ceste v ravninskem terenu</t>
  </si>
  <si>
    <t>Porušitev obstoječega betonskega robnika dim. 15/25 cm, z odvozom na stalno deponijo</t>
  </si>
  <si>
    <t>Izkop vezljive zemljine/zrnate kamenine  3 kategorije za temelje, kanalske rove, prepuste, jaške  in drenaže, širine 1,0 m in globine do 1,0 m strojno , planiranje dna ročno meteorna kanalizacija</t>
  </si>
  <si>
    <t>Izkop vezljive zemljine/zrnate kamenine  3 kategorije za temelje, kanalske rove, prepuste, jaške  in drenaže, širine 1,0 m in globine do 1,0 m strojno , planiranje dna ročno temelj podstavka avtobusne nadstrešnice</t>
  </si>
  <si>
    <t>Vgrajevanje nasipa z mehke kanenine 4 kategorije kamnita greda v debelini min. 40 cm.</t>
  </si>
  <si>
    <t>Izdelava vzdolžne in prečne plitve drenaže do 1,0 m, na podložni plasti iz cementnega  betona s trdimi plastičnimi cevmi premera 20 cm</t>
  </si>
  <si>
    <t xml:space="preserve">Dobava in vgraditev rešetke iz duktilne litine  z nosilnostjo 400 kN, s prerezom 400 x 400 mm po detajlu </t>
  </si>
  <si>
    <t>Dobava in postavitev rebrastih palic iz visokovrednega naravno trdnega jekla B St 500 S s premerom do 14 mm, za srednje zahtevno ojačitev</t>
  </si>
  <si>
    <t>Priprava in vgraditev mešanice cementnega betona C5/10 v prerez od 0,05 - 0,10 m3/m2/m1, podložni beton</t>
  </si>
  <si>
    <t xml:space="preserve">Priprava in vgraditev mešanice ojačanega cementnega betona C30/37 v prerez od 0,31 - 0,50 m3/m2/m1, AB temelj avtobusne nadstrešnice z dodatkom OSMO in OMO </t>
  </si>
  <si>
    <t>Dobava in vgraditev stebrička za prometni znak iz vroče cinakane jeklene cevi s premerom 64 mm, dolge 4000 mm</t>
  </si>
  <si>
    <t>Dobava in pritrditev prometnega znaka, podloga  iz aluminijaste pločevine, znak z rumeno barvo - folijo 1 vrste, velikost 600*600 mm. velikosti od 0,25 do 0,41 m2</t>
  </si>
  <si>
    <t>Izdelava debeloslojne prečne in ostalih označb na vozišču z večkomponentno hladno plastiko z vmešanimi drobci / krogljicami stekla, vključno  200 g/m2 dodatnega posipa z drobci stekla,  strojno, debelina plasti 3 mm, širina črte 20 do 30 cm</t>
  </si>
  <si>
    <t>Izdelava debeloslojne prečne in ostalih označb  na vozišču z večkomponentno hladno plastiko z  vmešanimi drobci / krogljicami stekla, vključno 200 g/m2 dodatnega posipa z drobci stekla  strojno, debelina plasti 3mm, posamezna površina  označbe nad 1,50 m2.</t>
  </si>
  <si>
    <t>6.6.</t>
  </si>
  <si>
    <t>Dobava in pritrditev table za vozni red iz aluminijaste pločevine,  velikosti 350*500 mm.</t>
  </si>
  <si>
    <t>Dobava in postaitev tipične kovinske nadstrešnice avtobusnega postajališča velikosti 5,90x1,67x2,58 m.</t>
  </si>
  <si>
    <t>Porušitev obstoječe betonske nadstrešnice avtobusnega postajališča krite z opečno kritino, ostrešjem in žlebom, kompletna odstranitev z odvozom na stalno deponijo</t>
  </si>
  <si>
    <t>Odstranitev obstoječega vtočnega jaška meteorne kanalizacije z LTŽ rešetko, z odvozom ruševin na stalno deponijo</t>
  </si>
  <si>
    <t>Izdelava muld iz bitumenskega betona debeline 4+10 cm na podložni plasti iz zmesi zrn drobljenca, širine 50 cm</t>
  </si>
  <si>
    <t xml:space="preserve">- dobava, dovoz in vgradnja lomljenca d=0.20 m </t>
  </si>
  <si>
    <t>Dobava materiala in izdelava cevne kabelske kanalizacije preseka 1x iz PC cevi 110mm, izkop v zem. III. - IV. Ktg., v povozni površini, širina kanala 0,31m, globina kanala 0,81m, zaščita cevi z peskom, zasip kanala z tamponom z utrditvijo, nakladanje viška materiala in odvoz na deponijo, čiščenje trase</t>
  </si>
  <si>
    <t>m³</t>
  </si>
  <si>
    <t xml:space="preserve">III. </t>
  </si>
  <si>
    <t>Dobava in polaganje kabla 0,6 / 1kV, uvlečenega v zaščitne PVC cevi po celotni trasi jarka, komplet: NA2XY-J 4x16 mm2</t>
  </si>
  <si>
    <t>STRELOVOD</t>
  </si>
  <si>
    <t>Dobava in postavitev kabelske kabelske omarice Elektro komplet z meritvami, z varovalkami 3x20A RAZDELILEC R-PR SKUPAJ:</t>
  </si>
  <si>
    <t>Kontrolne meritve:
*osvetljenosti, svetlosti
*galvanskih stikov, ozemljitve in izol. Upornosti</t>
  </si>
  <si>
    <t xml:space="preserve">Opomba: V ceni so zajeti vsi potrebni materiali, potrebna oprema in delo za izvedbo javne razsvetljave  </t>
  </si>
  <si>
    <t>Izdelava PID in NOV</t>
  </si>
  <si>
    <t>Nadzor upravljalca</t>
  </si>
  <si>
    <t>Prestavitev obstoječega NN droga za 3m izven območja rekonstrukcije, vključno z demontažo in ponovnim razvlačenjem in napenjanjem prostozračnih vodnikov, (Gradbena dela v popisu gradbenih del)</t>
  </si>
  <si>
    <t>Transport, zavarovanje objekta, puščanje v pogon, električne meritve:
- izolacijske upornosti
- upornosti združene ozemljitve
- upornosti kratkostičnih zank
- padcev napetosti na koncu vodov</t>
  </si>
  <si>
    <t>Kombinirano strojno ročni izkop obstoječih drogov NNO odvoz 50% odvečnega materiala na stalno deponijo do 5km, odvoz 50% odvečnega na gradbiščno deponijo do 200m,  v zemljišču III. - V. kategorije:</t>
  </si>
  <si>
    <t>ura</t>
  </si>
  <si>
    <t>X</t>
  </si>
  <si>
    <t>Zakoličba osi cevovoda   vključno s postavitvijo profilov in višin ter njihova zaščita</t>
  </si>
  <si>
    <t>Ročni izkop jarka cevovoda, izkop sond  pri določevanju poteka obstoječih komu- nalnih vodov. Širina izkopa je določena s karakterističnim prečnim prerezom. II. kat.</t>
  </si>
  <si>
    <t>Strojni izkop jarka cevovoda. Širina izkopa je določena s karakterističnim prečnim prerezom. II. kat.</t>
  </si>
  <si>
    <t>Fino planiranje dna jarka, z dopustnim  odstopanjem 3 cm od nivelete dna jarka iz projekta in uvaljanjem dna.</t>
  </si>
  <si>
    <t>Dobava in vgraditev peska za peščeno posteljico debeline 10 cm. Premer maksi- malnega zrna je 4 mm. Posteljico se planira s točnostjo +-2cm</t>
  </si>
  <si>
    <t>Dobava in vgraditev peska za zasip cevi. Premer maksimalnega zrna je 4mm. Zasip se izvede do višine 15 cm nad temenom položene vodovodne cevi; pri tem je pesek potrebno ročno podbiti pod cev</t>
  </si>
  <si>
    <t>V postavkah so količine od izkopa in  količine predvidene za transport obračuna- ne kot zemljina v raščenem stanju. Količine od zasipa pa v vgrajenem stanju in v potrebni zbitosti.</t>
  </si>
  <si>
    <t>Betoniranje sidrnih blokov na lomih cevovoda z C8/15; skupaj z opažanjem ter dobavo in vgradnjo betona</t>
  </si>
  <si>
    <t>Črpanje meteorne vode iz izkopanega  kanala. Črpa se po potrebi, z odobritvijo nadzornega organa.</t>
  </si>
  <si>
    <t>Dobava in namestitev opozorilne vrvice ob vsej dolžini izkopanega kanala.</t>
  </si>
  <si>
    <t>Odstranitev betonskih sidrnih blokov, ki  so služili pri izvedbi tlačnih preizkusov</t>
  </si>
  <si>
    <t>Obzidava jaškov za zasune in  hidrante z NF opeko v cementni malti 1:3, vključno z vsem potrebnim materialom</t>
  </si>
  <si>
    <t>Obzidava cestnih kap za  hidrante in zasune</t>
  </si>
  <si>
    <t>Odstranitev opuščenih cestnih kap na vodovodu. Skupaj z vsemi potrebnimi deli in materiali.</t>
  </si>
  <si>
    <t>Zasip ostalega dela jarka s tamponom  iz drobljenca. Maksimalna debelina zrna je 5cm.Tampon se polaga v slojih po 30 cm in se utrjuje z ročnim vibracijskim valjarjem ali z "žabo".Obvezno je izvesti meritve utrjenosti  spodnjega ustroja!!</t>
  </si>
  <si>
    <t xml:space="preserve">Opomba:
v ceni odvoza materiala mora biti upoštevan strošek takse deponije in pridobitve evidenčnih listov. </t>
  </si>
  <si>
    <t>Zakoličba geodestkih točk vtočnih in revizijskih jaškov.</t>
  </si>
  <si>
    <t>Odstranitev prometnega znaka s stranico / premerom 600 mm skupaj s temeljem in stebričkom ter odvozom na stalno deponijo</t>
  </si>
  <si>
    <t>Odstranitev prometnega znaka s stranico 350 x 1400 mm skupaj s temeljem in stebričkom ter odvozom na stalno deponijo</t>
  </si>
  <si>
    <t>Rezkanje in odvoz asfaltne krovne plasti v debelini 4 do 7 cm z odvozom ruševin na gradbiščno deponijo  zaradi predelave asfaltnih ruševin v nasipni material</t>
  </si>
  <si>
    <t>Porušitev in odstranitev asfaltne plasti v debelini do 5 cm  z odvozom ruševin na gradbiščno deponijo  zaradi predelave asfaltnih ruševin v nasipni material</t>
  </si>
  <si>
    <t>Porušitev in odstranitev asfaltne plasti v debelini nad 10 cm z odvozom ruševin na gradbiščno deponijo  zaradi predelave asfaltnih ruševin v nasipni material</t>
  </si>
  <si>
    <t>Rezanje asfaltne plasti s talno diamantno žago, debeline 6 do 10 cm</t>
  </si>
  <si>
    <t>Porušitev in odstranitev glave prepusta s premerom 61 do 100 cm skupaj z odvozom ruševin na stalno deponijo</t>
  </si>
  <si>
    <t>Porušitev in odstranitev glave obstoječega cevnega prepusta s premerom 60 cm skupaj z odvozom ruševin na stalno deponijo</t>
  </si>
  <si>
    <t>Porušitev in odstranitev obstoječih betonskih jaškov meteorne kanalizacije s premerom 60 in 80 cm skupaj z odvozom ruševin na stalno deponijo</t>
  </si>
  <si>
    <t>Površinski izkopi plodne zemlje ( humusa )  1 kategorije - strojno z nakladanjem</t>
  </si>
  <si>
    <t>Dobava in vgraditev geotekstilije za ločilno plast, natezna trdnost do  nad do 12 kN/m2</t>
  </si>
  <si>
    <t>Dobava in vgrajevanje nasipa z mehke kamenine 4 kategorije kamnita greda v debelini min. 30 cm.</t>
  </si>
  <si>
    <t>Vgrajevanje nasipa z mehke kamenine 4 kategorije kamnita greda v debelini min. 30 cm. nasip iz nasipnega materiala začasne deviacije</t>
  </si>
  <si>
    <t>Dobava in vgrajevanje nasipa iz porušenega asfaltnega materiala, v ceni je všteto tudi drobljenje / mletje ruševin  asfalta z utrjevanjem oziroma mešanjem s kamnitim nasipom (po uredbi o zelenem javnem naročanju)</t>
  </si>
  <si>
    <t xml:space="preserve">Dobava in vgrajevanje nasipa z mehke kamenine 4 kategorije zasip meteornih jarkov in jaškov z utrjevanjem v slojih </t>
  </si>
  <si>
    <t>Izdelava nosilne plasti bituminizirane zmesi AC 16 base B50/70 A4 v debelini 6 cm hišni priklučki in lokalna cesta</t>
  </si>
  <si>
    <t>Izdelava nosilne plasti bituminizirane zmesi AC 32 base B50/70 A3 v debelini 12 cm</t>
  </si>
  <si>
    <t>3.2.1.</t>
  </si>
  <si>
    <t>Izdelava nevezane (mehanično stabilizirane)  obrabne plasti iz zmesi zrn drobljenca v debelini  16 do 20 cm  (makadamski uvozi)</t>
  </si>
  <si>
    <t>Izdelava obrabne in zaporne plasti bituminizirane zmesi SMA 11 PmB 45/80-65 A2 v debelini 4 cm</t>
  </si>
  <si>
    <t>Izdelava obrabne in zaporne plasti bituminizirane zmesi AC 8 surf B70/100 A5 v debelini 4 cm hišni priključki</t>
  </si>
  <si>
    <t>Izdelava obrabne in zaporne plasti bituminizirane zmesi AC 8 surf B 70/100 A4 v debelini 4 cm lokalne ceste</t>
  </si>
  <si>
    <t>Izdelava obrabne plasti iz tlakovcev iz cementnega betona   velikosti 26 cm / 26 cm / 7 cm, stiki zapolnjeni s peskom tlakovci v sivi barvi. (tlak na uvozih)</t>
  </si>
  <si>
    <t xml:space="preserve">Izdelava obrabne plasti iz tlakovcev iz cementnega betona   velikosti 26 cm / 26 cm / 7 cm, stiki zliti s cementno malto tlakovci v sivi barvi. (prometni otok v P79) </t>
  </si>
  <si>
    <t>Izdelava podložne plasti za tlakovano obrabno plast iz nevezane zmesi zrn (peska) (tlak na uvozih)</t>
  </si>
  <si>
    <t xml:space="preserve">Izdelava podložne plasti za tlakovano obrabno plast iz cementnega betona (debeline 12 cm) (prometni otok v P79) </t>
  </si>
  <si>
    <t>Izdelava bankine iz gramoza ali naravno zdrobljenega  kamnitega meteriala, široke od 1,00 do 1,25 m</t>
  </si>
  <si>
    <t>Izdelava muld iz cementnega betona iz prefabriciranih  elementov, položene na plast podložnega betona debeline minimalno 12 cm, širina mulde 0,50 m, globine 3cm</t>
  </si>
  <si>
    <t>Profiliranje in planiranje travnih jarkov  (humuziranje je zajeto v postavki 25 112)</t>
  </si>
  <si>
    <t>Izdelava vzdolžne in prečne plitve drenažne kanalizacije do 1,0 m, na podložni plasti iz cementnega  betona s trdimi plastičnimi cevmi premera 20 cm drenažna kanalizacija</t>
  </si>
  <si>
    <t>Izdelava vzdolžne in prečne plitve drenažne kanalizacije do 1,0 m, na podložni plasti iz cementnega  betona s trdimi plastičnimi cevmi premera 25 cm drenažna kanalizacija</t>
  </si>
  <si>
    <t>Izdelava vzdolžne in prečne plitve drenažne kanalizacije do 1,0 m, na podložni plasti iz cementnega  betona s trdimi plastičnimi cevmi premera 30 cm drenažna kanalizacija</t>
  </si>
  <si>
    <t>Doplačilo za izdelavo vzdolžne in prečne drenaže,  globoke 1 do 2 m</t>
  </si>
  <si>
    <t>Izdelava kanalizacije iz cevi iz polivinilklorida,  vključno s podložno plastjo iz cementnega betona,  premera 15 cm, v globini do 1,0 m (cevi SN8)</t>
  </si>
  <si>
    <t>Izdelava kanalizacije iz cevi iz polivinilklorida,  vključno s podložno plastjo iz cementnega betona,  premera 20 cm, v globini do 1,0 m (cevi SN8)</t>
  </si>
  <si>
    <t>Izdelava kanalizacije iz cevi iz polivinilklorida,  vključno s podložno plastjo iz cementnega betona,  premera 30 cm, v globini do 1,0 m (cevi SN8)</t>
  </si>
  <si>
    <t>Izdelava kanalizacije iz cevi iz polivinilklorida,  vključno s podložno plastjo iz cementnega betona,  premera 40 cm, v globini do 1,0 m (cevi SN8)</t>
  </si>
  <si>
    <t>Izdelava kanalizacije iz cevi iz polivinilklorida,  vključno s podložno plastjo iz cementnega betona,  premera 60 cm, v globini do 1,0 m (cevi SN8)</t>
  </si>
  <si>
    <t>Izdelava kanalizacije iz cevi iz polivinilklorida,  vključno s podložno plastjo iz cementnega betona,  premera 80 cm, v globini do 1,0 m (cevi SN8)</t>
  </si>
  <si>
    <t>Obbetoniranje cevi za kanalizacijo s cementnim betonom C 12/15, po detajlu iz načrta, premera 15 cm</t>
  </si>
  <si>
    <t>Obbetoniranje cevi za kanalizacijo s cementnim betonom C 12/15, po detajlu iz načrta, premera 20 cm</t>
  </si>
  <si>
    <t>Obbetoniranje cevi za kanalizacijo s cementnim betonom C 12/15, po detajlu iz načrta, premera 30 cm</t>
  </si>
  <si>
    <t>Obbetoniranje cevi za kanalizacijo s cementnim betonom C 12/15, po detajlu iz načrta, premera 40 cm</t>
  </si>
  <si>
    <t>Obbetoniranje cevi za kanalizacijo s cementnim betonom C 12/15, po detajlu iz načrta, premera 60 cm</t>
  </si>
  <si>
    <t>Obbetoniranje cevi za kanalizacijo s cementnim betonom C 12/15, po detajlu iz načrta, premera 860 cm</t>
  </si>
  <si>
    <t>Izdelava betonskega cevnega prepusta premera 60 cm, sestavljenega iz ojačanih betonskih cevi z izvedbo na betonsko posteljico, obbetoniranjem</t>
  </si>
  <si>
    <t>Podaljšanje obstoječega betonskega cevnega prepusta premera 60 cm, sestavljenega iz ojačanih betonskih cevi z izvedbo na betonsko posteljico, obbetoniranjem in  sidranjem armature v obstoječi prepust.  (podaljšanje dveh prepustov obojestransko)</t>
  </si>
  <si>
    <t>Izdelava betonskega cevnega prepusta 80 cm, sestavljenega iz ojačanih betonskih cevi z izvedbo na betonsko posteljico, obbetoniranjem.</t>
  </si>
  <si>
    <t>Izdelava poševne vtočne ali iztočne glave  prepusta krožnega prereza iz cementnega betona s premerom 60 cm</t>
  </si>
  <si>
    <t>Izdelava poševne vtočne ali iztočne glave  prepusta krožnega prereza iz cementnega betona s premerom 80 cm</t>
  </si>
  <si>
    <t>Izdelava tlakovanja iztočnih korit iz prepustov iz zmrzlinsko odpornega kamna debelina tlakovanja 30cm, kamen polagan v beton C20/25, skupaj s fugiranjem stikov</t>
  </si>
  <si>
    <t>Dobava in vgraditev pokrova iz duktilne litine z nosilnostjo 400 kN, robnik z vtočno rešetko 500 mm.</t>
  </si>
  <si>
    <t>Dobava in vgraditev pokrova iz duktilne litine  z nosilnostjo 250 kN, krožnega prereza s  premerom 500 mm</t>
  </si>
  <si>
    <t>Dobava in vgraditev pokrova iz duktilne litine z  nosilnostjo 250 kN, krožnega prereza s  premerom 600 mm</t>
  </si>
  <si>
    <t>Dobava in vgraditev pokrova iz duktilne litine z  nosilnostjo 400 kN, krožnega prereza s  premerom 600 mm</t>
  </si>
  <si>
    <t>Dobava in vgradnja linijskega požiralnika širrine 20 cm,  z LTŽ rešetko nosilnosti 400 kN. V ceni je zajeta montaža na podložni beton, rešetka in kaneleta.</t>
  </si>
  <si>
    <t>Dobava in montaža fleksibilne plošče pod pokrov  jašek, pokrov dimenzij fi 600 mm, nosilnosti 400 kN  obstoječi jašek fekalne kanalizacije fi1000 (PVC).</t>
  </si>
  <si>
    <t>Prevezava obstoječih cevi meteorne kanalizacije na nove meteorne jaške ali novih cevi na obstoječo meteorno kanalizacijo</t>
  </si>
  <si>
    <t>Dobava in vgraditev polportala iz jekla, zaščitenega  z vročim cinkanjem, za lahke pogoje, svetla višina  h = 2500 mm, razpetina konzole 1600 mm v ceni je zajet tudi temelj. (znak v km 15,165)</t>
  </si>
  <si>
    <t>Dobava in pritrditev okroglega prometnega znaka, podloga iz aluminijaste pločevine, znak z odsevno folijo  RA2 vrste, fi 600 mm (znak 2102)</t>
  </si>
  <si>
    <t>Dobava in pritrditev okroglega prometnega znaka, podloga iz aluminijaste pločevine, znak z odsevno folijo  RA2 vrste, fi 600 mm (znak 2226 in 2226-1)</t>
  </si>
  <si>
    <t>Dobava in pritrditev okroglega prometnega znaka, podloga iz aluminijaste pločevine, znak z odsevno folijo  RA2 vrste, fi 600 mm (znak 2301-2)</t>
  </si>
  <si>
    <t>Dobava in pritrditev prometnega znaka, podloga iz aluminijaste pločevine, znak z belo barvo-folijo RA1 vrste, velikost  od 0,11 do 0,20 m2 (kilometrske tablice)</t>
  </si>
  <si>
    <t>Dobava in pritrditev prometnega znaka, podloga  iz aluminijaste pločevine, znak z belo barvo - folijo RA2 vrste, velikosti od 0,11 do 0,20 m2 velikost 300 x 600 mm  (znak 3313)</t>
  </si>
  <si>
    <t>Dobava in pritrditev prometnega znaka, podloga  iz aluminijaste pločevine, znak z modro barvo - folijo RA2 vrste, velikost od 0,21 do 0,40 m2 velikost 600 x 600 mm  (2431 prehod za pešce)</t>
  </si>
  <si>
    <t>Dobava in pritrditev prometnega znaka, podloga  iz aluminijaste pločevine, znak z rumeno barvo - folijo 1 vrste, velikosti od 0,41 do 0,70 m2 velikost 1300*500 mm. (znak 2434 in 2435)</t>
  </si>
  <si>
    <t>Izdelava tankoslojne vzdolžne označbe na vozišču  z enokomponentno belo barvo, vključno 250 g/m2 posipa z drobci / krogljicami stekla, strojno, debelina plasti suhe snovi  300 mm, širina črte 15 cm sredinske črte</t>
  </si>
  <si>
    <t>Izdelava tankoslojne vzdolžne označbe na vozišču  z enokomponentno belo barvo, vključno 250 g/m2 posipa z drobci / krogljicami stekla, strojno, debelina plasti suhe snovi  300 mm, širina črte 15 cm robne črte</t>
  </si>
  <si>
    <t>Izdelava debeloslojne prečne in ostalih označb  na vozišču z večkomponentno hladno plastiko z vmešanimi drobci / kroglicami stekla, vključno  200 g/m2 dodatnega posipa z drobci stekla,  strojno, debelina plasti 3 mm, širina črte 20 do 30 cm  (polje za umirjanje prometa pred in za prometnim otokom)</t>
  </si>
  <si>
    <t>Dobava in vgraditev cestnega ogledala (brez stebriča) velikosti 900 x 900 mm</t>
  </si>
  <si>
    <t>Zaščita obstoječega TK voda z STF cevjo fi110  z obbetoniranjem</t>
  </si>
  <si>
    <t>Izdelava geodetskega načrta po končani  gradnji</t>
  </si>
  <si>
    <t>Opombe:
V ceni rušitvenih del je potrebno upoštevati vse ukrepe za varno delo, zaščito gradbišča in komunikacij, vse transporte, nalaganje in odvoz gradbenega odpadnega materiala na trajno deponijo vključno s plačilom komunalne takse, ter po končanih delih priložiti poročilo o gospodarjenju z gradbenimi odpadki vključno s predpisanimi evidenčnimi listi. Ravnati v skladu z Uredbo o ravnanju z odpadki, Ur.l.št. 34/2008.
Pri odvoz kovinskih ruševin na komunalno deponijo mora izvajalec predati potrdilo o predaji materiala na deponijo skupaj s ceno za katero je prodal  ves porušeni material. Cena prejetega denarja od prodaje ruševin se odšteje znesku rušitvenih del iz te ponudbe.
Vsi potrebni odri in razni ukrepi za varno izvedbo so upoštevani v ceni rušenja in se ne upoštevajo posebej.
Dvižna in transportna sredstva je potrebno prilagoditi delu v skladu z rušitvenim elaboratom.
Obvezno upoštevati zaščitne mere. Obvezno je ločevanje vgrajenih materialov: beton, armiran beton, opeka, bitumenske izolacije, les, pločevina, kovinski izdelki, kleparski izdelki, ….
Način rušenja je načeloma prepuščen izvajalcu z upoštevanjem rušitvenega elaborata.
V ceni morajo biti upoštevani stroški organizacije gradbišča, stroški odvisni od izbrane tehnologije rušenja, stroški za zagotavljanje varnosti pri delu, stroški ukrepov za zmanjšanje vplivov na okolje, stroški začasnega deponiranja na gradb. deponijah, strošek transporta gradbenih odpadkov na trajno deponijo vključno s plačilom taks na deponiji in pridobitev evidenčnih listov kot dokazilo o odlaganju odpadkov za konkretno gradbišče.
V ceni je zajeta postavitev in zavarovanje prečnih profilov</t>
  </si>
  <si>
    <t>Določitev in preverjanje položajev, višin in smeri pri  gradnji objekta s površino do 150 m2</t>
  </si>
  <si>
    <t>Odstranitev robnih vencev in AB prekladne konstrukcije  mostu, z odvozom ruševin na stalno deponijo</t>
  </si>
  <si>
    <t>Porušitev krajnih kamnitih podpornikov in opornikov z odvozom ruševin na stalno deponijo (60% ruševin se porabi pri izvedbi obloge struge potoka)</t>
  </si>
  <si>
    <t>Porušitev temeljev podpornikov in krilnih zidov iz mešanega materiala kamenja in betona z odvozom ruševin na stalno deponijo</t>
  </si>
  <si>
    <t>Porušitev obstoječega betonskega cevnega prepusta  fi 210 mm, z odvozom ruševin na stalno deponijo.</t>
  </si>
  <si>
    <t>Porušitev obstoječega krilnih zidov s temelji cevnega preusta fi 210 mm, z odvozom ruševin na stalno deponijo.</t>
  </si>
  <si>
    <t>Začasna vzpostavitev pretoka vodotoka prek obstoječega  fi 210, z izvedbo izkopov za dovod vode v prepust in izvedbo  zapornega nasipa, ki preprečuje dotok vode do mesta izvedbe novega mostu.</t>
  </si>
  <si>
    <t>Opomba:
Obračun izkopov se mora izvajati na osnovi dejansko opravljenih količin z dejansko kategorijo zemljine, katere z vpisom v gradbeni dnevnik potrdi odgovorni nadzorni. Vse količine zemeljskih del, tamponov,.. so podane v raščenem oz. zbitem stanju.
Pred pričetkom izvedbe GOI del mora gradbeno jamo pregledati odgovorni geomehanik (ali geolog), ki z vpisom v gradbeni dnevnik potrdi nosilnost tal.
Pri izkopih upoštevati tudi: vse vertikalne in horizontalne prenose, prevoze in transporte, vsa podpiranja in zavarovanja brežin izkopov ter zavarovanja okolice med izkopi.
Stroški odvoza odvečnega - odpadnega zemeljskega materiala vključujejo odvoz na stalno deponijo. Kompletno s plačilom taks in stroškov deponije.</t>
  </si>
  <si>
    <t>Izkopi za temelje, kanalske rove, prepuste, jaške in drenaže širine 1,0m do 2,0m in globine 2,0 do 4,0 m v težki zemljini brez nakladanja in odvoza</t>
  </si>
  <si>
    <t>ASFALTNE OBRABNE IN ZAPORNE PLASTI</t>
  </si>
  <si>
    <t>N35 282</t>
  </si>
  <si>
    <t>N35 283</t>
  </si>
  <si>
    <t>Dobava in vgraditev robnika na objektu iz naravnega kamna s prerezom 20/20 cm (granitni robnik)</t>
  </si>
  <si>
    <t>Dobava in vgraditev robnika na objektu iz naravnega kamna s prerezom 20/15 cm (granitni robnik)</t>
  </si>
  <si>
    <t>Dobava in vgraditev dilatacijskega traku med robnikom in  novim asfaltom na mostu</t>
  </si>
  <si>
    <t>Opomba:
Za vse opaže je v ceni zajeto opaženje s podpiranjem do 4 m, razopažanje in čiščenje opažev z dobavo potrebnega materiala ter transporti in pomožnimi deli.
Opaži za vidni beton morajo biti potrjeni s strani arhitekta in izdelani po navodilih v tehničnem poročilu</t>
  </si>
  <si>
    <t>51 599</t>
  </si>
  <si>
    <t>Izdelava dvostranskega vezanega opaža za raven zid, visok 2,1 do 4 m krilni zid - enostransko vidni beton</t>
  </si>
  <si>
    <t>Izdelava obešenega opaža robnega venca na premostitvenem, opornem in podpornem objektu - vidni beton</t>
  </si>
  <si>
    <t>Izdelava opaža prehodnih plošč</t>
  </si>
  <si>
    <t>Dobava in postavitev nepremičnega delovnega odra za  izvajanje del na opornikih in krilih, vključno z varnostno ograjo</t>
  </si>
  <si>
    <t>DELA Z CEMENTNIM BETONOM</t>
  </si>
  <si>
    <t>Opomba:
Vsi vidni betoni morajo biti izdelani po navodilih napisanih v tehničnem poročilu, ki je sestavni del projektne dokumentacije. 
Ponudbena cena mora upoštevati izdelavo projektov betonov in izdelavo vseh v tehničnem poročilu in popisu navedenih vzorcev
Za betonska dela je v ceni zajeta dobava in vgradnja materialov s transporti in pomožnimi deli. Kompletno z delovnimi odri do višine 4,0 m.</t>
  </si>
  <si>
    <t>OPIS STORITEV ZAJETIH V CENI
 - izvedba po opisu v posamezni postavki 
 - vsi betoni ostanejo vidni in obdelani samo s premazom, zato je vgrajevati ustrezno granulacijo betona
  - vse preboje in odprtine glej ustrezne projekte
  - pred pričetkom betonskih del morata biti opaž in armatura popolnoma pripravljena
  - opaž mora biti popolnoma zalit z betonom, beton mora biti gost brez gnezd
  - armatura mora biti na svojem mestu in mora biti  obdana od vseh  strani s predpisanim zaščitnim slojem betona
  - višina prostega pada betona ne sme biti večja od 1m
  - kvaliteta betona mora ustrezati zahtevam splošnih določil za betonska dela in po opisu del
  - naprava betona s prenosom vsega materiala do kraja vgraaditve
  - čiščenje betonskega železa od blata, maščob in rje, ki se lušči, podstavljanje podložk in začasno vezanje armature k opažu
  - vsa pomožna dela
  - prenosi armature do mesta vgraditve</t>
  </si>
  <si>
    <t>Dobava in vgraditev podložnega cementnega betona C12/15  v prerez do 0,15 m3/m2 podložni beton pod temelji  krajni podporniki</t>
  </si>
  <si>
    <t>Dobava in vgraditev podložnega cementnega betona C12/15  v prerez do 0,15 m3/m2 podložni beton pod temelji  krilni zidovi</t>
  </si>
  <si>
    <t>Dobava in vgraditev ojačenega cementnega betona C30/37 v pasovne temelje,  krajni podporniki beton z dodatki XC2</t>
  </si>
  <si>
    <t>Dobava in vgraditev ojačenega cementnega betona C30/37   v krajne podrponike beton z dodatki XC2, XD3 in XF4</t>
  </si>
  <si>
    <t>Dobava in vgraditev ojačenega cementnega betona C30/37 v prekladno  konstrukcijo mostu - AB plošča deb. 45 cm beton z dodatki XC2, XD3 in XF4</t>
  </si>
  <si>
    <t>Dobava in vgraditev podložnega cementnega betona C12/15  v prerez do 0,15 m3/m2 podložni beton pod prehodnimi ploščami</t>
  </si>
  <si>
    <t>Dobava in vgraditev ojačenega cementnega betona C30/37 v prehodne plošče beton z dodatki XC2, XD3 in XF4 m3</t>
  </si>
  <si>
    <t>64 456</t>
  </si>
  <si>
    <t>64 636</t>
  </si>
  <si>
    <t>64 921</t>
  </si>
  <si>
    <t>64 923</t>
  </si>
  <si>
    <t>N64 992</t>
  </si>
  <si>
    <t>N64 993</t>
  </si>
  <si>
    <t>N64 994</t>
  </si>
  <si>
    <t>N64 995</t>
  </si>
  <si>
    <t>N64 996</t>
  </si>
  <si>
    <t>N64 997</t>
  </si>
  <si>
    <t>Dobava in vgraditev jeklene varnostne ograje,  vključno vse elemente, za nivo zadrževanja  H1 in za delovno širino W6</t>
  </si>
  <si>
    <t>Dobava in vgraditev jeklene varnostne ograje  na objekt, vključno vse elemente, za nivo  zadrževanja H1 in za delovno širino W6</t>
  </si>
  <si>
    <t>Dobava in vgraditev zaključnice pridržne  ograje za pešce (po načrtu)</t>
  </si>
  <si>
    <t>Dobava in vgraditev elementa varnostne ograje za zagotovitev varnosti kolesarjev, kolesarska letev</t>
  </si>
  <si>
    <t>Dobava in vgraditev ograje za pešce iz jeklenih cevnih profilov z vertikalnimi polnili, visoke 120 cm</t>
  </si>
  <si>
    <t>Dobava in vgraditev kovinske plošče z vpisanim  nazivom izvajalca in letom sanacije objekta</t>
  </si>
  <si>
    <t>Dobava in vgraditev merilnih čepov, vključno z  navezavo na veljavno nivelmansko mrežo</t>
  </si>
  <si>
    <t>Dobava in montaža polkrožne zaključnice JVO ograje H1-W6.</t>
  </si>
  <si>
    <t>dodatek za izdelavo vkopane zaključnice JVO ograje H1-W6, dolžine 4,0 m.</t>
  </si>
  <si>
    <t>Dobava in vgraditev nosilca pridržne ograje za  pešce (po načrtu)</t>
  </si>
  <si>
    <t>Opomba:
Za vsa zaščitna dela je v ceni zajeta izdelava in vgradnja s transporti in pomožnimi deli in dobavo potrebnega materiala. 
Pri vseh zaščitnih delih morajo biti v ceni zajeti tudi delovni odri.</t>
  </si>
  <si>
    <t>S 5 9 641</t>
  </si>
  <si>
    <t>S 5 9 646</t>
  </si>
  <si>
    <t>S 5 9 899</t>
  </si>
  <si>
    <t>Dobava in polaganje bituminizirane plute za oblikovanje ležišča prehodnih plošč</t>
  </si>
  <si>
    <t>Izdelava zaključka vozišča po tehnologiji podaljšanja hidroizolacije na stiku  prehodne plošče in prekladne konstrukcije, po načrtu. Hidroizolacija (P-5M-200)</t>
  </si>
  <si>
    <t>Dobava in montaža dilatacije za premostitvene objekte.  sestavljene iz pocinkane konstrukcije s sidri fi 13mm,  fleksibilnega gumijastega vložka iz EPDM gume, sidrnih vložkov fi 13mm ali armaturnih sider v betonu, predpripravljene posebne fleksibilne asfaltne zmesi.</t>
  </si>
  <si>
    <t xml:space="preserve">Opomba:
v ceni z odvozom materiala mora biti upoštevan strošek takse deponije in pridobitve evidenčnih listov. </t>
  </si>
  <si>
    <t>N12 391</t>
  </si>
  <si>
    <t>N12 401</t>
  </si>
  <si>
    <t>Porušitev in odstranitev asfaltne plasti v debelini do 5 cm, z odvozom ruševin na gradbiščno deponijo</t>
  </si>
  <si>
    <t>Porušitev in odstranitev asfaltne plasti v debelini nad 10 cm, z odvozom ruševin na gradbiščno deponijo</t>
  </si>
  <si>
    <t>Rezanje asfaltne plasti s talno diamantno žago,  debele do 5 cm</t>
  </si>
  <si>
    <t>Rezanje asfaltne plasti s talno diamantno žago,  debele 6 do 10 cm</t>
  </si>
  <si>
    <t>Porušitev in odstranitev robnika iz cementnega betona dimenzij 15/25 cm, z odovozom na stalno deponijo</t>
  </si>
  <si>
    <t>N21 231</t>
  </si>
  <si>
    <t>Površinski izkopi plodne zemlje ( humusa )  1. kategorije - strojno z nakladanjem</t>
  </si>
  <si>
    <t>Izkop vezljive zemljine/zrnate kamenine  3 kategorije za temelje, kanalske rove, prepuste, jaške  in drenaže, širine 1,0 m in globine do 1,0 m strojno , planiranje dna ročno zidovi</t>
  </si>
  <si>
    <t>Vgrajevanje nasipa z mehke kanenine 4 kategorije</t>
  </si>
  <si>
    <t>N29 118</t>
  </si>
  <si>
    <t>31 131</t>
  </si>
  <si>
    <t>Izdelava nevezane nosilne plasti enakomerno zrnatega drobljenca iz kamnine v debelini do 20 cm</t>
  </si>
  <si>
    <t>31 452</t>
  </si>
  <si>
    <t>ASFALTNE OBRBNE IN ZAPORNE PLASTI</t>
  </si>
  <si>
    <t>Izdelava obrabne in zaporne plasti bituminizirane zmesi AC 8 surf B70/100 A5 v debelini 4 cm</t>
  </si>
  <si>
    <t>35 235</t>
  </si>
  <si>
    <t>N35 236</t>
  </si>
  <si>
    <t>Dobava in vgraditev predfabriciranega pogreznjenega robnika iz cementnega betona  s prerezom 15/25 cm</t>
  </si>
  <si>
    <t>Dobava in vgraditev dvignjenega vtočnega robnika s  prerezom 15/25 cm iz cementnega betona</t>
  </si>
  <si>
    <t>Dobava in vgraditev predfabriciranega pogreznjenega robnika iz  cementnega betona  s prerezom 8/20 cm</t>
  </si>
  <si>
    <t>36 111</t>
  </si>
  <si>
    <t>Izdelava bankine iz gramoza ali naravno zdrobljenega  kamnitega meteriala, široke do 0,50 m</t>
  </si>
  <si>
    <t>Izdelava dvostranskega vezanega opaža za raven zid, visok 1,0 do 2,1 m podporni zid - enostransko vidni beton</t>
  </si>
  <si>
    <t>Izdelava opaža robnega venca zidu iz vezanega dvostranskega opaža z opiranjem v ceno je zajeto tudi razopaženje</t>
  </si>
  <si>
    <t>N51 771</t>
  </si>
  <si>
    <t>DEKLA Z JEKLOM ZA OJAČITEV</t>
  </si>
  <si>
    <t>52 211</t>
  </si>
  <si>
    <t>52 215</t>
  </si>
  <si>
    <t>Dobava in postavitev rebrastih žic iz visokovrednega naravno trdega jekla B St 420 s premerom do 12 mm, za enostavno ojačitev</t>
  </si>
  <si>
    <t>Dobava in postavitev rebrastih žic iz visokovrednega naravno trdega jekla B St 420 s premerom 14 mm in večjkim, za enostavno ojačitev</t>
  </si>
  <si>
    <t>53 136</t>
  </si>
  <si>
    <t>53 613</t>
  </si>
  <si>
    <t>53 622</t>
  </si>
  <si>
    <t>53 635</t>
  </si>
  <si>
    <t>Dobava in vgraditev podložnega cementnega betona C12/15  v prerez do 0,15 m3/m2 podložni beton pod temelji  podporni zid</t>
  </si>
  <si>
    <t>Dobava in vgraditev ojačenega cementnega betona C30/37 v pasovne temelje,  podpornega zidu beton z dodatki XC2</t>
  </si>
  <si>
    <t>Dobava in vgraditev ojačenega cementnega betona C30/37   podpornega zidu beton z dodatki XC2, XD3 in XF4</t>
  </si>
  <si>
    <t>Dobava in vgraditev cementnega betona C30/37 v prerez do 0,15 m3/m2-m1 robni venec</t>
  </si>
  <si>
    <t>Doplačilo za zagotovitev kvalitete cementnega betona  C 30/37 za stopnjo izpostavljenosti XC2</t>
  </si>
  <si>
    <t>Doplačilo za zagotovitev kvalitete cementnega betona C 30/37 za stopnjo izpostavljenosti XD2</t>
  </si>
  <si>
    <t>Doplačilo za zagotovitev kvalitete cementnega betona C 30/37 za stopnjo izpostavljenosti XF4</t>
  </si>
  <si>
    <t>5.5.</t>
  </si>
  <si>
    <t>DELA PRI POPRAVILU OBJEKTOV</t>
  </si>
  <si>
    <t>Čiščenje površine cementnega betona brez odkrite armature,  z vodnim curkom pod visokim pritiskom, površina horizontalna ali nagnjena do 20˚ glede na horizontalo, posamične površine  nad 10,0 m2</t>
  </si>
  <si>
    <t>55 323</t>
  </si>
  <si>
    <t>5.6.</t>
  </si>
  <si>
    <t>SIDRANJE</t>
  </si>
  <si>
    <t>Izdelava sidr za sidranje AB venca ograje z sidrnimi  palicami fi 14 mm in izvrtanjem lukenj v obstoječi zid globine 30 cm, z vstavitvijo sider fi 14 v dvokomponentno sidrno lepilno maso. Sidra v cikcak rastru na razdalji 20 cm.</t>
  </si>
  <si>
    <t>N56 901</t>
  </si>
  <si>
    <t>KLJUČAVNIČARSKA DELA IN DELA V JEKLU</t>
  </si>
  <si>
    <t>N58 241</t>
  </si>
  <si>
    <t>N58 242</t>
  </si>
  <si>
    <t xml:space="preserve">Dobava in montaža transparentne ograje ob stanovanjski hiši  v km 15,035. Ograja je izvedena iz transparentnega PVC materiala, pritrjena na ALU stebričke, z alu zaključnico na vrhu.  Višina ograje 1,20 m. </t>
  </si>
  <si>
    <t xml:space="preserve">Dobava in montaža transparentne ograje ob stanovanjski hiši  v km 15,035. Ograja je izvedena iz transparentnega PVC materiala, pritrjena na ALU stebričke, z alu zaključnico na vrhu.  Višina ograje 0,75 m. </t>
  </si>
  <si>
    <t xml:space="preserve">Izdelava nosilne plasti bituminizirane zmesi AC 16 base B50/70 A4 v debelini 5 cm priklučki </t>
  </si>
  <si>
    <t>Izdelava nosilne plasti bituminizirane zmesi AC 16 base B50/70 A4 v debelini 4 cm kolesarska pot</t>
  </si>
  <si>
    <t>32 251</t>
  </si>
  <si>
    <t>Izdelava obrabne in zaporne plasti bituminizirane zmesi AC 8 surf B 70/100 A5 v debelini 2,5 cm</t>
  </si>
  <si>
    <t>N61 250</t>
  </si>
  <si>
    <t>N61 251</t>
  </si>
  <si>
    <t>61 641</t>
  </si>
  <si>
    <t>61 422</t>
  </si>
  <si>
    <t>Dobava in montaža konzolega droga za namestitev na drog cestne razsvetljave, z vsem pritrdilnim materialom. Konzola dolžine 1,50m.</t>
  </si>
  <si>
    <t>Dobava in montaža pritldilne garniture za montažo prometnega znaka na drog cestne razsvetljave</t>
  </si>
  <si>
    <t>Dobava in pritrditev okroglega prometnega znaka, podloga iz aluminijaste pločevine, znak z odsevno folijo RA1 vrste, premera 400 mm (znaki 2315, 2313, 2314)</t>
  </si>
  <si>
    <t>Dobava in pritrditev trikotnega prometnega znaka,  podloga iz vroče cinkane jeklene pločevine, znak z odsevno folijo RA2 vrste, dolžina stranice a = 900 mm</t>
  </si>
  <si>
    <t>62 121</t>
  </si>
  <si>
    <t>62 251</t>
  </si>
  <si>
    <t>62 455</t>
  </si>
  <si>
    <t>Izdelava tankoslojne vzdolžne označbe na vozišču z enokomponentno belo barvo, vključno 250 g/m2  posipa z drobci / kroglicami stekla, strojno, debelina  plasti suhe snovi 250 mm, širina črte 10 cm</t>
  </si>
  <si>
    <t>Doplačilo za izdelavo prekinjenih vzdolžnih  označb na vozišču, širina črte 10 cm</t>
  </si>
  <si>
    <t>Izdelava debeloslojne prečne in ostalih označb na vozišču z večkomponentno hladno plastiko z vmešanimi drobci / krogljicami stekla, vključno  200 g/m2 dodatnega posipa z drobci stekla,  strojno, debelina plasti 3 mm, širina črte 50 cm prehodi za kolesarje</t>
  </si>
  <si>
    <t xml:space="preserve">Izdelava debeloslojne prečne in ostalih označb na vozišču z vročo plastiko z vmešanimi drobci / kroglicami stekla, vključno 200 g/m2 dodatnega posipa z drobci stekla, strojno, debelina plasti  posamezna površina označbe do 0,5 m2 </t>
  </si>
  <si>
    <t>Zakoličba geodestkih točk robov</t>
  </si>
  <si>
    <t>N12 322</t>
  </si>
  <si>
    <t>N12 381</t>
  </si>
  <si>
    <t>Porušitev inodstranitev asfaltne plasti v debelini 6 do 10 cm z odvozom ruševin na gradbiščno deponijo</t>
  </si>
  <si>
    <t>ROBI ELEMENTI VOZIŠČ</t>
  </si>
  <si>
    <t>N41 640</t>
  </si>
  <si>
    <t>Izdelava asfaltnih muld iz bitumenskega betona debeline 4+12 cm na podložni plasti iz zmesi zrn drobljenca, širine 50 cm</t>
  </si>
  <si>
    <t>GLOBINSKO ODVODNJAVANJE - DRENAŽE</t>
  </si>
  <si>
    <t>4.2.</t>
  </si>
  <si>
    <t>Izdelava vzdolžne in prečne plitve drenaže do 1,0 m, na podložni plasti iz cementnega  betona s trdimi plastičnimi cevmi premera 20 cm drenažna kanalizacija</t>
  </si>
  <si>
    <t>GLOBINSKO ODVODNJAVANJE - KANALIZACIJE</t>
  </si>
  <si>
    <t>43 224</t>
  </si>
  <si>
    <t>43 284</t>
  </si>
  <si>
    <t>Izdelava kanalizacije iz cevi iz polivinilklorida, vključno vključno s podložno plastjo iz cementnega betona,  premera 30 cm, v globini do 1,0 m. cevi SN8</t>
  </si>
  <si>
    <t>Dobava in vgraditev pokrova iz duktilne litine z  nosilnostjo 400 kN, krožnega prereza s premerom  600 mm.</t>
  </si>
  <si>
    <t>53 612</t>
  </si>
  <si>
    <t>Izdelava podprtega opaža za ravne temelje (nadstrešnica avtobusnega postajališča)</t>
  </si>
  <si>
    <t>Dobava in postavitev rebrastih žic iz visokovrednega naravno trdega jekla B St 500 S s premerom do 12 mm, za enostavno ojačitev</t>
  </si>
  <si>
    <t>Dobava in vgraditev podložnega cementnega betona C12/15 v prerez do 0,15 m3/m2 podložni beton pod temelji nadstrešnice</t>
  </si>
  <si>
    <t>Dobava in vgraditev ojačenega cementnega  betona C25/30 v pasovne temelje AB temelj avtobusne nadstrešnice</t>
  </si>
  <si>
    <t>Doplačilo za zagotovitev kvalitete cementnega betona  C 25/30 za stopnjo izpostavljenosti XC2</t>
  </si>
  <si>
    <t>Dobava in pritrditev prometnega znaka, podloga  iz aluminijaste pločevine, znak z rumeno barvo - folijo RA1 vrste, velikost od 0,25 do 0,41 m2 znak 2433</t>
  </si>
  <si>
    <t>62 428</t>
  </si>
  <si>
    <t>N66 921</t>
  </si>
  <si>
    <t>N66 922</t>
  </si>
  <si>
    <t>N66 923</t>
  </si>
  <si>
    <t>Dobava in montaža tipske kovinske nadstrešnice avtobusnega postajališča velikosti 3,20x1,67x2,58 m. v ceno so zajeta tudi sidra za izvedbo pritrditve madstrešnice na pasovni temelj in ves ostali pritdrilni material.</t>
  </si>
  <si>
    <t>11 141</t>
  </si>
  <si>
    <t>N11 134</t>
  </si>
  <si>
    <t>11 241</t>
  </si>
  <si>
    <t>Obnova in zavarovanje zakoličbe osi vodotoka</t>
  </si>
  <si>
    <t>Postavitev in zavarovanje prečnega profila vodotoka</t>
  </si>
  <si>
    <t>Zakoličba geodestkih točk robov dna vodotoka</t>
  </si>
  <si>
    <t>Obnova in zavarovanje zakoličbe osi trase komunalnih (ma pbmočju vodotoka - TK vod)</t>
  </si>
  <si>
    <t>12 111</t>
  </si>
  <si>
    <t>12 164</t>
  </si>
  <si>
    <t>12 181</t>
  </si>
  <si>
    <t>12 493</t>
  </si>
  <si>
    <t>Porušitev in odstranitev kamnite zložbe, izvedene v suho z odvozom ruševin na deponijo izvajalca</t>
  </si>
  <si>
    <t>24 212</t>
  </si>
  <si>
    <t>24 215</t>
  </si>
  <si>
    <t>Zasip z vezljivo zemljino – 3. kategorije - strojno z utrjevanjem z izkopano zemljino</t>
  </si>
  <si>
    <t>Zasip z mehko kamnino – 4. kategorije z utrjevanjem z izkopano zemljino</t>
  </si>
  <si>
    <t>N54 115</t>
  </si>
  <si>
    <t>N54 116</t>
  </si>
  <si>
    <t>N54 117</t>
  </si>
  <si>
    <t>N54 118</t>
  </si>
  <si>
    <t>N54 119</t>
  </si>
  <si>
    <t>Dobava, dovoz in vgradnja zmrzlinsko odpornega kamenja (d=0,25-0,35m)  na peščeni filter za zavarovanje dna struge potoka</t>
  </si>
  <si>
    <t>Dobava, dovoz in vgradnja zmrzlinsko odpornega vzdolžnega kamenja (d=0,40m)  na peščeni filter za zavarovanje pete prežine</t>
  </si>
  <si>
    <t>Dobava, dovoz in vgradnja zmrzlinsko odpornega kamenja (d=0,25m)  na peščeni filter, zavarovanje brežine struge potoka</t>
  </si>
  <si>
    <t>Dobava, dovoz in vgradnja peščenega filtra pod predvideno kamnito oblogo</t>
  </si>
  <si>
    <t>Izdelava talnega praga za stabilizacijo dna (vključno z dobavo in transportom materiala).
 ~ izkop
 ~ leseni piloti fi 25 cm, l=2 m, kom 5
 ~ oblice fi 25cm, l=3.80 m, kom 6
 ~ oblice fi 25cm, l=3.10 m, kom 6
 ~ kamen d=20-40cm 5,00 m3
 ~ humusiranje 1m3
 ~ zatravitev 1m2</t>
  </si>
  <si>
    <t>N12 477</t>
  </si>
  <si>
    <t>N29 123</t>
  </si>
  <si>
    <t>N32 119</t>
  </si>
  <si>
    <t>N51 211</t>
  </si>
  <si>
    <t>N51 332</t>
  </si>
  <si>
    <t>N58 912</t>
  </si>
  <si>
    <t>N58 913</t>
  </si>
  <si>
    <t>N58 914</t>
  </si>
  <si>
    <t>ključ</t>
  </si>
  <si>
    <t>OPREMA ZA ZAVAROVANJE PROMETA</t>
  </si>
  <si>
    <t>6.4.</t>
  </si>
  <si>
    <t>N64 445</t>
  </si>
  <si>
    <t>Obnova in zavarovanje zakoličbe osi trase komunalnih vodov v gričevnatem terenu.</t>
  </si>
  <si>
    <t>Postavitev in zavarovanje prečnega profila ostale javne ceste v gričevnatem terenu</t>
  </si>
  <si>
    <t>Zakoličba geodestkih točk robov vozišča</t>
  </si>
  <si>
    <t>Široki izkop zrnate zemljine - 3 kategorije strojno z nakladanjem (odstranitev nasipa ko končanju novega mostu)</t>
  </si>
  <si>
    <t>Humuziranje brežin brez valjanja v debelini do 15 cm - strojno po odstranitvi deviacije</t>
  </si>
  <si>
    <t>Doplačilo za zatravitev s semenom po odstranitvi deviacije</t>
  </si>
  <si>
    <t>Izdelava nevezane (mehanično stabilizirane)  obrabne plasti iz zmesi zrn iz frezanca v debelini 7cm</t>
  </si>
  <si>
    <t>Izdelava podprtega opaža za ravne temelje začasnih podpornikov mostu</t>
  </si>
  <si>
    <t>Dobava in vgraditev podložnega cementnega betona C12/15 v prerez do 0,15 m3/m2 podložni beton pod temelji</t>
  </si>
  <si>
    <t xml:space="preserve">Dobava in vgraditev ojačenega cementnega  betona C25/30 v pasovne temelje AB temelj </t>
  </si>
  <si>
    <t>Dobava in vgraditev ojačenega cementnega betona C25/30 v prerez 0,16 do 0,30 m3/m2-m1 AB stene</t>
  </si>
  <si>
    <t>Prevoz, montaža in vzdrževanje začasnega  mostu MABEY za čas gradnje novega mostu. Most dolžine 21,35 m, koristna širina na mostu  je 4,20 m, sestavljen iz jeklenih nosilcev  (Mabey &amp; Johnson) in betonskih temeljev  2,00 m / 1,0 m, dolžine cca 10 m;  vključno z ograjami in opremo za varnost prometa in pešce.</t>
  </si>
  <si>
    <t>Demontaža in odvoz začasnega mostu MABEY po končani gradnji. most dolžine 21,35m</t>
  </si>
  <si>
    <t>Izdelava PZI načrta za postavitev začasnega mostu Mabey &amp; Johnson</t>
  </si>
  <si>
    <t>Montaža JVO ograje, ki je bila odstranjena na državni cesti za nivo zadrževanja N2 in delovno širino W5 ter demontaža po končanih delih z odvozom na stalno deponijo</t>
  </si>
  <si>
    <t xml:space="preserve">Dobava materiala in izdelava cevne kabelske kanalizacije preseka 1x iz PC cevi 80mm,  v temelju kandelabra </t>
  </si>
  <si>
    <t>MONTAŽNA DELA</t>
  </si>
  <si>
    <t>INSTALACIJSKA DELA</t>
  </si>
  <si>
    <t>Dobava in montaža vodotesne vtičnice, IP64, s pokrovom, ki se montira na drog za potrebe novoletne osvetlitve</t>
  </si>
  <si>
    <t>OZEMLJITEV</t>
  </si>
  <si>
    <t xml:space="preserve">Opomba:
V ceni so zajeti vsi potrebni materiali, potrebna oprema in delo za izvedbo javne razsvetljave  </t>
  </si>
  <si>
    <t>Stikalne manipulacije za zavarovanje gradbišča</t>
  </si>
  <si>
    <t>Dobava materiala in izdelava cevne kabelske kanalizacije preseka 1x iz PC cevi 160mm, izkop v zem. III. - IV. Ktg., v povozni površini, širina kanala 0,50m, globina kanala 0,81m, zaščita cevi z peskom, zasip kanala z tamponom z utrditvijo, nakladanje viška materiala in odvoz na deponijo, čiščenje trase</t>
  </si>
  <si>
    <t>zasip s peskom okoli cevi grnulacije 4mm</t>
  </si>
  <si>
    <t>tamponski zasip z utrditvijo TD32</t>
  </si>
  <si>
    <t>Ročni izkop na območju obstoječega podzemnega NN elektro voda v zemljini 3. ktg.   (v km 15,050)</t>
  </si>
  <si>
    <t>Izdelava kabelskega jaška dim. BC Ø100mm, strojni izkop v zemljišču III-IV. kategorije, jašek opremljen z LTŽ pokrovom 80×80cm, 250kN z napisom ELEKTRIKA, nakladanje in odvoz materiala, čiščenje terena. Višina cevi je 1m.</t>
  </si>
  <si>
    <t>Izdelava kabelskega jaška dim. BC Ø100mm, strojni izkop v zemljišču III-IV. kategorije, jašek opremljen z LTŽ pokrovom 80×80cm, 400kN z napisom ELEKTRIKA, nakladanje in odvoz materiala, čiščenje terena. Višina cevi je 1m.</t>
  </si>
  <si>
    <t>Obetoniranje obstoječe elektro NN kanalizacije fi160 mm v km 15,050, z betonim C8/15.</t>
  </si>
  <si>
    <t>OZEMLJITVE</t>
  </si>
  <si>
    <t>Kombinirano strojno ročni izkop obstoječih drogov NNO  odvoz 50% odvečnega materiala na stalno deponijo do 5km, odvoz 50% odvečnega na gradbiščno deponijo do 200m,  v zemljišču III. - V. kategorije:</t>
  </si>
  <si>
    <t>PRESTAVITEV DROGA NN</t>
  </si>
  <si>
    <t>PRESTAVITEV NN DROGA</t>
  </si>
  <si>
    <t>Transport, zavarovanje objekta, puščanje v pogon, električne meritve: izolacijske upornosti upornosti združene ozemljitve upornosti kratkostičnih zank padcev napetosti na koncu vodov ocenjeno</t>
  </si>
  <si>
    <t>X.</t>
  </si>
  <si>
    <t xml:space="preserve">Strojni izkop jarka cevovoda. Širina izkopa je določena s karakterističnim prečnim prerezom. II. kat. </t>
  </si>
  <si>
    <t>Nepredvidena dela (10% od del obseganih v točkah I. in II.)</t>
  </si>
  <si>
    <t>Porušitev in odstranitev asfaltne plasti v debelini do 5 cm asfalt se porabi v skladu z uredbo o zelenem naročanju za nasipni material</t>
  </si>
  <si>
    <t>Začasna prestavitev obstoječega električnega pastirja pred izvedbo ter ponovna postavitev na končno mesto po končanih delih.</t>
  </si>
  <si>
    <t>Izdelava nosilne plasti bituminizirane zmesi AC 22 base B50/70 A3 v debelini 6 cm hišni priključki in lokalna cesta</t>
  </si>
  <si>
    <t>Izdelava podprtega opaža za ravne temelje podpornega zidu.</t>
  </si>
  <si>
    <t>Izdelava enostranjskega opaža za raven zid, visok do 2 m.</t>
  </si>
  <si>
    <t>Dobava in vgraditev podložnega cementnega betona C12/15  v prerez do 0,15 m3/m2 podložni beton pod temelji krajni podporniki</t>
  </si>
  <si>
    <t>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t>
  </si>
  <si>
    <t>Zavarovanje gradbišča v času gradnje z izbrano zaporo prometa - postavitev in vzdrževanje zapore po potrjenem ceniku koncesionarja. Postavka je fiksna in v fazi izbire izvajalca nespremenljiva za vse ponudnike. OPOMBA: ponudnik naj ceno za to postavko ohrani, obračun se vrši na podlagi računov koncesionarja potrjenega s strani nadzora</t>
  </si>
  <si>
    <t>ocena</t>
  </si>
  <si>
    <t>Izkop vezljive zemljine/zrnate kamenine 3 kategorije za temelje, kanalske rove, prepuste, jaške in drenaže, širine 1,0 m in globine do 1,0 m strojno , planiranje dna ročno izkop kanalizacije drenaže pod spodnjim ustrojem ceste</t>
  </si>
  <si>
    <t>Izkopi za temelje, kanalske rove, prepuste, jaške in drenaže širine 1,0m do 2,0m in globinedo 2,0 m v težki zemljini skupaj z nakladanjem, odvozom in razprostiranjem.</t>
  </si>
  <si>
    <t>Izkopi za temelje, kanalske rove, prepuste, jaške in drenaže širine 1,0m do 2,0m in globine2,0 do 4,0 m v IV. Kategoriji skupaj z nakladanjem, odvozom in razprostiranjem.</t>
  </si>
  <si>
    <t>Izkopi za temelje, kanalske rove, prepuste, jaške in drenaže širine 1,0m do 2,0m in globine2,0 do 4,0 m v V. Kategoriji skupaj z nakladanjem, odvozom in razprostiranjem.</t>
  </si>
  <si>
    <t xml:space="preserve">- vsa črpanja vode in ureditev  začasnega odvodnajvanja s črpanjem obstoječe kanalizacije </t>
  </si>
  <si>
    <t>Nakladanje, odvoz in razprostiranje odvečne vezljive zemljine 3 kategorije na trajno deponijo</t>
  </si>
  <si>
    <t>Nakladanje, odvoz in razprostiranje odvečne  zemljine 4 kategorije na trajno deponijo</t>
  </si>
  <si>
    <t>Nakladanje, odvoz in razprostiranje odvečne plodne zemljine na trajno deponijo</t>
  </si>
  <si>
    <t>Odvoz  odvečne plodne zemljine na trajno deponijo</t>
  </si>
  <si>
    <t>Odvoz  odvečne vezljive zemljine 3 kategorije na trajno deponijo</t>
  </si>
  <si>
    <t>Odvoz  odvečne vezljive zemljine 4 kategorije na trajno deponijo</t>
  </si>
  <si>
    <t>Odvoz odvečne plodne zemljine na trajno deponijo</t>
  </si>
  <si>
    <t>Odvoz odvečne vezljive zemljine 3 kategorije na na trajno deponijo</t>
  </si>
  <si>
    <t>Odvoz odvečne zrnate kamenine 3 kategorije na trajno deponijo</t>
  </si>
  <si>
    <t>Odvoz odvečne kamenine 4 kategorije na trajno deponijo</t>
  </si>
  <si>
    <t>Odvoz odvečne vezljive zemljine 3 kategorije na trajno deponijo</t>
  </si>
  <si>
    <t>Odstranitev grmovja in dreves z debli premera  do 10 cm ter vej na redko porasli površini - strojno z odvozom na stalno deponijo</t>
  </si>
  <si>
    <t xml:space="preserve">Odvoz  odvečne plodne zemljine  na trajno deponijo </t>
  </si>
  <si>
    <t xml:space="preserve">Odvoz odvečne vezljive zemljine 3 kategorije na trajno deponijo </t>
  </si>
  <si>
    <t xml:space="preserve">Odvoz odvečne zrnate kamenine 3 kategorije na trajno deponijo </t>
  </si>
  <si>
    <t>Odvoz odvečne plodne zemljine  na trajno deponijo</t>
  </si>
  <si>
    <t>Odstranitev grmovja na redko porasli površini (do 50 % pokritega tlorisa) - strojno z odvozom na trajno deponijo</t>
  </si>
  <si>
    <t>Odstranitev grmovja in dreves z debli premera  do 10 cm ter vej na redko porasli površini - strojno z odvotom na trajno deponijo</t>
  </si>
  <si>
    <t>Posek in odstranitev drevesa z deblom premera  11 do 30 cm ter odstranitev vej z odvozom na trajno deponijo</t>
  </si>
  <si>
    <t>Odstranitev panja s premerom 11 do 30 cm z  odvozom na trajno deponijo</t>
  </si>
  <si>
    <t>Odstranitev vej predhodno posekanih dreves z odvozom na trajno deponijo</t>
  </si>
  <si>
    <t>Izkop vezljive zemljine/zrnate kamenine  3 kategorije za temelje, kanalske rove, prepuste, jaške  in drenaže, širine 1,0 m in globine do 1,0 m strojno , planiranje dna ročno pragovi na območju struge z nakladanjem</t>
  </si>
  <si>
    <t xml:space="preserve">Porušitev in odstranitev temeljev iz ojačenega cementnega betona  z odvozom ruševin na stalno deponijo, rušitev temeljev začasnega mostu po odstranitvi začasnega mostu MAYBEY </t>
  </si>
  <si>
    <t>Široki izkop zrnate kamnine - 3 kategorije ročno (v območju obstoječih komunalnih vodov) z nakladanjem</t>
  </si>
  <si>
    <t>Izkop vezljive zemljine/zrnate kamenine  3 kategorije za temelje, kanalske rove, prepuste, jaške  in drenaže, širine 1,0 m in globine do 1,0 m strojno , planiranje dna ročno krajni opornik nadomestnega mostu z nakladanjem</t>
  </si>
  <si>
    <t>Odvoz odvečne zrnate kamenine 3 kategorije na gradbišče ceste odstranjen nasip - odstranitev deviacije</t>
  </si>
  <si>
    <t>Demontaža obstoječih komunalnih cevi vodovoda z odvozom na trajno deponijo</t>
  </si>
  <si>
    <t>Demontaža obstoječih komunalnih cevi vodovoda z odvozom na trajno depnijo</t>
  </si>
  <si>
    <r>
      <t xml:space="preserve">V navedeni postavki </t>
    </r>
    <r>
      <rPr>
        <b/>
        <sz val="11"/>
        <rFont val="Arial"/>
        <family val="2"/>
        <charset val="238"/>
      </rPr>
      <t>0019</t>
    </r>
    <r>
      <rPr>
        <sz val="11"/>
        <rFont val="Arial"/>
        <family val="2"/>
        <charset val="238"/>
      </rPr>
      <t xml:space="preserve"> zavihka </t>
    </r>
    <r>
      <rPr>
        <b/>
        <sz val="11"/>
        <rFont val="Arial"/>
        <family val="2"/>
        <charset val="238"/>
      </rPr>
      <t>I. CESTA-2; 1. PREDDELA; 1.3. OSTALA PREDDELA,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vodenja prometa v času gradnje, izvedbe začasnih zavarovanj in vzdrževanje voznih površin so strošek izvajalca.</t>
    </r>
  </si>
  <si>
    <r>
      <t xml:space="preserve">V navedeni postavki </t>
    </r>
    <r>
      <rPr>
        <b/>
        <sz val="11"/>
        <rFont val="Arial"/>
        <family val="2"/>
        <charset val="238"/>
      </rPr>
      <t>0034</t>
    </r>
    <r>
      <rPr>
        <sz val="11"/>
        <rFont val="Arial"/>
        <family val="2"/>
        <charset val="238"/>
      </rPr>
      <t xml:space="preserve"> zavihka </t>
    </r>
    <r>
      <rPr>
        <b/>
        <sz val="11"/>
        <rFont val="Arial"/>
        <family val="2"/>
        <charset val="238"/>
      </rPr>
      <t>I. CESTA-1; 1. PREDDELA; 1.3. OSTALA PREDDELA,</t>
    </r>
    <r>
      <rPr>
        <sz val="11"/>
        <rFont val="Arial"/>
        <family val="2"/>
        <charset val="238"/>
      </rPr>
      <t xml:space="preserve"> je ocenjena vrednost stroškov koncesionarja za postavitev in vzdrževanje prometne signalizacije v času gradnje. V ceni so zajeti predvideni stroški koncesionarja za postavitev in vzdrževanje prometne signaliazacije za čas gradnje. Vsi ostali stroški vodenja prometa v času gradnje, izvedbe začasnih zavarovanj in vzdrževanje voznih površin so strošek izvajalca.</t>
    </r>
  </si>
  <si>
    <t>Dobava in vgraditev jeklenih polnil ograje izvedenih iz mreže  dimenzija okvirja 142 x 82 cm, izvedenega iz kotnega profiladimenzij 42 x 42 x 4 mm s polnilom iz jeklenih palic fi 8mm sestavljenih v mrežoz razmiki med palicami 11 cm, v ceno je zajeto cinkanje in montaža po detajlu.</t>
  </si>
  <si>
    <t>V enotnih cenah morajo biti zajeti tudi naslednji stroški:
- ureditev gradbišča, postavitev gradbiščne table, zaščitna ograja in obvestil ter ostala pripravljalna dela, z vsemi deli in materialom in dnevno čiščenje gradbišča,
- potrebno opiranje in opaženje izkopov ali široki izkop pod kotom notranjega trenja zemljine,
- ves potreben material z dobavo, transporti in vgrajevanjem,
- izvedba dela po popisu iz postavke in načrtu,
- zavarovanja gradbišča,
- začasne in stalne deponije in pripadajoči transporti,
- koordinacija med investitorjem, upravljalci, izvajalci, podizvajalci in soglasodajalci,
- sortiranje odpadkov na gradbišču (gradbiščni odpadki in odpadki od rušenja), stroški nakladanja, odvoza na registrirano stalno deponijo ter plačilo stroškov deponije in taks (če v postavki ni drugače določeno)
- črpanje vode za zavarovanje gradbene jame
- regulacija vodotoka med gradnjo  
- v ceni je upoštevana dobava in montaža trakov na mestu delovnih stikov konstrukcije
Popis je veljaven le v kombinaciji z vsemi grafičnimi prilogami, risbami, načrti, tehničnim poročilom, sestavami konstrukcij in ostalimi sestavinami PZI projekta.</t>
  </si>
  <si>
    <t xml:space="preserve">Dela je potrebno izvajati po projektni dokumentaciji, v skladu z veljavnimi tehničnimi predpisi, normativi in standardi ob upoštevanju zahtev iz varstva pri delu. Uporabljati je potrebno samo materiale, ki ustrezajo predpisom in standardom.
Za vse vgrajene materiale mora izvajalec del predložiti dokumentacijo (atesti, certifikati, meritve....), ki so potrebni za pravilno izdelavo DZO mape.
Izvajalec del je pred oddajo ponudbe dolžan preveriti ustreznost popisov in izmer del, glede na vse projekte, ki so mu na vpogled pri investitorju ali(in) projektantu. V primeru odstopanj, je le-te dolžan zajeti: ločeno ali kot razna dela.
Izvajalec del mora pri izvedbi del upoštevati navodila tehničnega poročila, projekt statike in ostalo ter delavniško dokumentacijo, ter ostale načrte, ki so sestavni del projekta
Sestavni del pri ponudbi je celotni projekt izvedbe nove rekonstrukcije mostu čez potok Bistrico 
</t>
  </si>
  <si>
    <t xml:space="preserve">Izdelava nosilne plasti bituminizirane zmesi AC 22 base B50/70 A3 v debelini 6 cm hišni priključki </t>
  </si>
  <si>
    <t>Ploščica za spoj valjanca na kandelaber, dimenzij 120 x 25 x 6 mm po detajlu "A" za načrt spoja valjanca na kandelaber in zaščitena z antikorozijskim premazom</t>
  </si>
  <si>
    <t>odvoz odvečnega materiala na trajno deponijo</t>
  </si>
  <si>
    <t>Dobava materiala in izdelava cevne kabelske kanalizacije preseka 1x iz PC cevi 160mm, izkop v zem. III. - IV. Ktg., v povozni površini, širina kanala 0,31m, globina kanala 0,81m, zaščita cevi z peskom, zasip kanala z tamponom z utrditvijo, nakladanje viška materiala in odvoz na trajno deponijo, čiščenje trase</t>
  </si>
  <si>
    <t>Dobava materiala in izdelava cevne kabelske kanalizacije preseka 1x iz PC cevi 110mm, izkop v zem. III. - IV. Ktg., v povozni površini, širina kanala 0,31m, globina kanala 0,81m, zaščita cevi z peskom, zasip kanala z tamponom z utrditvijo, nakladanje viška materiala in odvoz na trajno deponijo, čiščenje trase</t>
  </si>
  <si>
    <t>V enotnih cenah morajo biti zajeti tudi naslednji stroški:
- ureditev gradbišča, postavitev gradbiščne table, zaščitna ograja in obvestil ter ostala pripravljalna dela, z vsemi deli in materialom in dnevno čiščenje gradbišča,
- potrebno opiranje in opaženje izkopov ali široki izkop pod kotom notranjega trenja zemljine,
- ves potreben material z dobavo, transporti in vgrajevanjem,
- izvedba dela po popisu iz postavke in načrtu,
- zavarovanja gradbišča,
- začasne in stalne deponije in pripadajoči transporti,
- koordinacija med investitorjem, upravljalci, izvajalci, podizvajalci in soglasodajalci,
- sortiranje odpadkov na gradbišču (gradbiščni odpadki in odpadki od rušenja), stroški nakladanja, odvoza na registrirano stalno deponijo ter plačilo stroškov deponije in taks (če v postavki ni drugače določeno)
- črpanje vode za zavarovanje gradbene jame
- regulacija vodotoka med gradnjo 
- v ceni je upoštevana dobava in montaža trakov na mestu delovnih stikov konstrukcije
Popis je veljaven le v kombinaciji z vsemi grafičnimi prilogami, risbami, načrti, tehničnim poročilom, sestavami konstrukcij in ostalimi sestavinami PZI projekta.</t>
  </si>
  <si>
    <t xml:space="preserve">Splošno:
Dela je potrebno izvajati po projektni dokumentaciji, v skladu z veljavnimi tehničnimi predpisi, normativi in standardi ob upoštevanju zahtev iz varstva pri delu. Uporabljati je potrebno samo materiale, ki ustrezajo predpisom in standardom.
Za vse vgrajene materiale mora izvajalec del predložiti dokumentacijo (atesti, certifikati, meritve....), ki so potrebni za pravilno izdelavo DZO mape.
Izvajalec del je pred oddajo ponudbe dolžan preveriti ustreznost popisov in izmer del, glede na vse projekte, ki so mu na vpogled pri investitorju ali(in) projektantu. V primeru odstopanj, je le-te dolžan zajeti: ločeno ali kot razna dela.
Izvajalec del mora pri izvedbi del upoštevati navodila tehničnega poročila, projekt statike in ostalo ter delavniško dokumentacijo, ter ostale načrte, ki so sestavni del projekta
Sestavni del pri ponudbi je celotni projekt izvedbe nove rekonstrukcije mostu čez potok Bistrico 
</t>
  </si>
  <si>
    <t xml:space="preserve">Izdelava nosilne plasti bituminizirane zmesi AC 16 base B50/70 A4 v debelini 5 cm hišni priključki </t>
  </si>
  <si>
    <t>Izdelava dvostranskega vezanega opaža za opornike, visok 0,81 m krajni podpornik</t>
  </si>
  <si>
    <t>Dobava in postavitev tipskega koša za smeti</t>
  </si>
  <si>
    <t>Dobava in postavitev novih ogledal na drog dimenzij 70 x 90 cm (vključno z dobavo drogov)</t>
  </si>
  <si>
    <t>Dobava in montaža vročecinkanega kandelabra višine 8,0 m s sidrno ploščo in sidrnemi vijaki skladno s tipizacijo upravljavca na tem območju ter dimenzijami za pritisk vetra do 500 N/m2, z vsemi potrebnimi A testi, dokazili o skladnosti s standardi ter statičnimi izračuni</t>
  </si>
  <si>
    <t>Dobava in montaža vroče cinkanega kandelabra višine 8,0 m s sidrno ploščo in sidrnimi vijaki, komplet s priključnimi sponkami in ožičenjem ki je opremljen z:</t>
  </si>
  <si>
    <t xml:space="preserve"> - roka dolžine 5,50 m, ki drži prometni znak </t>
  </si>
  <si>
    <t xml:space="preserve"> - prometni znak III-6 z obojestransko LED osvetlitvijo zebre z utripalno elektroniko</t>
  </si>
  <si>
    <t xml:space="preserve"> - štirimi enojnimi LED signalnimi dajalcemi</t>
  </si>
  <si>
    <t xml:space="preserve"> - notranja osvetlitev z LED sijalkami na konzolnem drogu</t>
  </si>
  <si>
    <t>Dobava in montaža vroče cinkanega kandelabra višine 8,0 m s sidrno ploščo in sidrnimi vijaki, komplet s priključnimi sponkami in ožičenjem ki je opremljen z
- razdelilec kandelabra
- roka dolžine 5,50 m, ki drži prometni znak
- prometni znak III-6 z obojestransko LED osvetlitvijo zebre z utripalno elektroniko
- štirimi enojnimi LED signalnimi dajalcemi
- notranja osvetlitev z LED sijalkami na konzolnem drogu</t>
  </si>
  <si>
    <t xml:space="preserve">Dobava in montaža zunanje svetilke kot na primer MAGNUM MT-32 LED 40W 3000 K OPTICS-C komplet z montažnim priborom </t>
  </si>
  <si>
    <t xml:space="preserve">Dobava in montaža zunanje svetilke kot na primer MAGNUM MT-32 LED 50W 4000 K OPTICS-C komplet z montažnim priborom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</si>
</sst>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quot;€&quot;"/>
    <numFmt numFmtId="165" formatCode="#,##0.00\ \€"/>
    <numFmt numFmtId="166" formatCode="_-* #,##0.00\ _S_I_T_-;\-* #,##0.00\ _S_I_T_-;_-* &quot;-&quot;??\ _S_I_T_-;_-@_-"/>
    <numFmt numFmtId="167" formatCode="0000"/>
    <numFmt numFmtId="168" formatCode="#,##0.0000"/>
    <numFmt numFmtId="169" formatCode="#,##0.0"/>
    <numFmt numFmtId="170" formatCode="dd/mm/yy"/>
    <numFmt numFmtId="171" formatCode="_-* #,##0\ _€_-;\-* #,##0\ _€_-;_-* &quot;-&quot;\ _€_-;_-@_-"/>
    <numFmt numFmtId="172" formatCode="_-* #,##0.00\ &quot;SIT&quot;_-;\-* #,##0.00\ &quot;SIT&quot;_-;_-* &quot;-&quot;??\ &quot;SIT&quot;_-;_-@_-"/>
  </numFmts>
  <fonts count="27">
    <font>
      <sz val="11"/>
      <color theme="1"/>
      <name val="Calibri"/>
      <family val="2"/>
      <charset val="238"/>
      <scheme val="minor"/>
    </font>
    <font>
      <sz val="10"/>
      <name val="Times New Roman"/>
      <family val="1"/>
      <charset val="238"/>
    </font>
    <font>
      <sz val="10"/>
      <name val="Arial CE"/>
      <family val="2"/>
      <charset val="238"/>
    </font>
    <font>
      <sz val="10"/>
      <name val="Arial CE"/>
      <charset val="238"/>
    </font>
    <font>
      <sz val="10"/>
      <name val="Arial"/>
      <family val="2"/>
      <charset val="238"/>
    </font>
    <font>
      <sz val="11"/>
      <color theme="1"/>
      <name val="Calibri"/>
      <family val="2"/>
      <charset val="238"/>
      <scheme val="minor"/>
    </font>
    <font>
      <sz val="10"/>
      <name val="Arial"/>
      <family val="2"/>
      <charset val="238"/>
    </font>
    <font>
      <sz val="11"/>
      <color theme="1"/>
      <name val="Arial"/>
      <family val="2"/>
      <charset val="238"/>
    </font>
    <font>
      <b/>
      <sz val="11"/>
      <name val="Arial"/>
      <family val="2"/>
      <charset val="238"/>
    </font>
    <font>
      <sz val="11"/>
      <name val="Arial"/>
      <family val="2"/>
      <charset val="238"/>
    </font>
    <font>
      <b/>
      <sz val="14"/>
      <color theme="4"/>
      <name val="Arial"/>
      <family val="2"/>
      <charset val="238"/>
    </font>
    <font>
      <b/>
      <sz val="11"/>
      <color theme="4"/>
      <name val="Arial"/>
      <family val="2"/>
      <charset val="238"/>
    </font>
    <font>
      <b/>
      <u/>
      <sz val="11"/>
      <name val="Arial"/>
      <family val="2"/>
      <charset val="238"/>
    </font>
    <font>
      <i/>
      <sz val="11"/>
      <name val="Arial"/>
      <family val="2"/>
      <charset val="238"/>
    </font>
    <font>
      <sz val="11"/>
      <color rgb="FFFF0000"/>
      <name val="Arial"/>
      <family val="2"/>
      <charset val="238"/>
    </font>
    <font>
      <b/>
      <i/>
      <sz val="11"/>
      <name val="Arial"/>
      <family val="2"/>
      <charset val="238"/>
    </font>
    <font>
      <b/>
      <sz val="12"/>
      <color rgb="FF5B37D5"/>
      <name val="Calibri"/>
      <family val="2"/>
      <charset val="238"/>
      <scheme val="minor"/>
    </font>
    <font>
      <sz val="12"/>
      <name val="Calibri"/>
      <family val="2"/>
      <charset val="238"/>
      <scheme val="minor"/>
    </font>
    <font>
      <b/>
      <sz val="12"/>
      <name val="Calibri"/>
      <family val="2"/>
      <charset val="238"/>
      <scheme val="minor"/>
    </font>
    <font>
      <i/>
      <sz val="10"/>
      <name val="Calibri"/>
      <family val="2"/>
      <charset val="238"/>
      <scheme val="minor"/>
    </font>
    <font>
      <i/>
      <sz val="10"/>
      <name val="SL Dutch"/>
    </font>
    <font>
      <sz val="10"/>
      <name val="Arial CE"/>
    </font>
    <font>
      <sz val="10"/>
      <color theme="1"/>
      <name val="Arial Narrow"/>
      <family val="2"/>
      <charset val="238"/>
    </font>
    <font>
      <sz val="10"/>
      <color indexed="8"/>
      <name val="Arial"/>
      <family val="2"/>
      <charset val="238"/>
    </font>
    <font>
      <sz val="11"/>
      <name val="Calibri"/>
      <family val="2"/>
      <charset val="238"/>
      <scheme val="minor"/>
    </font>
    <font>
      <i/>
      <sz val="12"/>
      <name val="Calibri"/>
      <family val="2"/>
      <charset val="238"/>
      <scheme val="minor"/>
    </font>
    <font>
      <sz val="10"/>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22"/>
      </patternFill>
    </fill>
    <fill>
      <patternFill patternType="solid">
        <fgColor theme="4" tint="0.59999389629810485"/>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auto="1"/>
      </left>
      <right style="thin">
        <color auto="1"/>
      </right>
      <top style="thin">
        <color auto="1"/>
      </top>
      <bottom style="thin">
        <color auto="1"/>
      </bottom>
      <diagonal/>
    </border>
    <border>
      <left/>
      <right/>
      <top style="double">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0">
    <xf numFmtId="0" fontId="0" fillId="0" borderId="0"/>
    <xf numFmtId="0" fontId="1" fillId="0" borderId="0"/>
    <xf numFmtId="0" fontId="4" fillId="0" borderId="0"/>
    <xf numFmtId="0" fontId="4" fillId="0" borderId="0"/>
    <xf numFmtId="166" fontId="4"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9" fontId="2" fillId="0" borderId="0" applyFill="0" applyBorder="0" applyAlignment="0" applyProtection="0"/>
    <xf numFmtId="0" fontId="4" fillId="0" borderId="0"/>
    <xf numFmtId="1" fontId="20" fillId="0" borderId="0"/>
    <xf numFmtId="0" fontId="21" fillId="0" borderId="0"/>
    <xf numFmtId="4" fontId="22" fillId="0" borderId="0">
      <alignment wrapText="1"/>
    </xf>
    <xf numFmtId="171" fontId="4" fillId="0" borderId="0" applyFont="0" applyFill="0" applyBorder="0" applyAlignment="0" applyProtection="0"/>
    <xf numFmtId="166" fontId="21" fillId="0" borderId="0" applyFont="0" applyFill="0" applyBorder="0" applyAlignment="0" applyProtection="0"/>
    <xf numFmtId="172" fontId="21" fillId="0" borderId="0" applyFont="0" applyBorder="0" applyProtection="0">
      <alignment vertical="top" wrapText="1"/>
    </xf>
    <xf numFmtId="0" fontId="3" fillId="0" borderId="0"/>
    <xf numFmtId="0" fontId="3" fillId="0" borderId="0"/>
    <xf numFmtId="166" fontId="3" fillId="0" borderId="0" applyFont="0" applyFill="0" applyBorder="0" applyAlignment="0" applyProtection="0"/>
    <xf numFmtId="0" fontId="23" fillId="0" borderId="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91">
    <xf numFmtId="0" fontId="0" fillId="0" borderId="0" xfId="0"/>
    <xf numFmtId="0" fontId="10" fillId="4" borderId="0" xfId="3" applyFont="1" applyFill="1" applyAlignment="1">
      <alignment horizontal="left" vertical="top"/>
    </xf>
    <xf numFmtId="0" fontId="12" fillId="0" borderId="0" xfId="3" applyFont="1"/>
    <xf numFmtId="0" fontId="9" fillId="0" borderId="0" xfId="3" applyFont="1"/>
    <xf numFmtId="0" fontId="8" fillId="0" borderId="0" xfId="3" applyFont="1" applyAlignment="1">
      <alignment vertical="top"/>
    </xf>
    <xf numFmtId="1" fontId="13" fillId="0" borderId="0" xfId="3" applyNumberFormat="1" applyFont="1" applyAlignment="1">
      <alignment wrapText="1"/>
    </xf>
    <xf numFmtId="1" fontId="13" fillId="0" borderId="0" xfId="7" applyNumberFormat="1" applyFont="1" applyAlignment="1">
      <alignment wrapText="1"/>
    </xf>
    <xf numFmtId="4" fontId="14" fillId="0" borderId="0" xfId="3" applyNumberFormat="1" applyFont="1" applyAlignment="1">
      <alignment horizontal="right"/>
    </xf>
    <xf numFmtId="0" fontId="15" fillId="0" borderId="0" xfId="3" applyFont="1"/>
    <xf numFmtId="0" fontId="15" fillId="0" borderId="0" xfId="3" applyFont="1" applyAlignment="1">
      <alignment vertical="top"/>
    </xf>
    <xf numFmtId="0" fontId="9" fillId="0" borderId="0" xfId="3" applyFont="1" applyAlignment="1">
      <alignment vertical="top"/>
    </xf>
    <xf numFmtId="167" fontId="9" fillId="0" borderId="5" xfId="3" applyNumberFormat="1" applyFont="1" applyBorder="1" applyAlignment="1">
      <alignment horizontal="center" vertical="top"/>
    </xf>
    <xf numFmtId="4" fontId="9" fillId="0" borderId="5" xfId="3" applyNumberFormat="1" applyFont="1" applyBorder="1" applyAlignment="1">
      <alignment horizontal="right" vertical="top" wrapText="1"/>
    </xf>
    <xf numFmtId="4" fontId="9" fillId="0" borderId="0" xfId="3" applyNumberFormat="1" applyFont="1"/>
    <xf numFmtId="0" fontId="9" fillId="0" borderId="0" xfId="3" applyFont="1" applyAlignment="1">
      <alignment vertical="top" wrapText="1"/>
    </xf>
    <xf numFmtId="0" fontId="8" fillId="0" borderId="0" xfId="3" applyFont="1" applyAlignment="1">
      <alignment horizontal="left" vertical="top"/>
    </xf>
    <xf numFmtId="0" fontId="8" fillId="0" borderId="0" xfId="3" applyFont="1" applyAlignment="1">
      <alignment horizontal="right" vertical="top"/>
    </xf>
    <xf numFmtId="0" fontId="9" fillId="0" borderId="0" xfId="3" applyFont="1" applyAlignment="1">
      <alignment horizontal="center" vertical="top"/>
    </xf>
    <xf numFmtId="4" fontId="17" fillId="0" borderId="0" xfId="0" applyNumberFormat="1" applyFont="1" applyAlignment="1" applyProtection="1">
      <alignment horizontal="right" vertical="top"/>
      <protection locked="0"/>
    </xf>
    <xf numFmtId="4" fontId="18" fillId="4" borderId="3" xfId="0" applyNumberFormat="1" applyFont="1" applyFill="1" applyBorder="1" applyAlignment="1" applyProtection="1">
      <alignment horizontal="right" vertical="top"/>
      <protection locked="0"/>
    </xf>
    <xf numFmtId="4" fontId="17" fillId="0" borderId="9" xfId="0" applyNumberFormat="1" applyFont="1" applyBorder="1" applyAlignment="1" applyProtection="1">
      <alignment horizontal="right" vertical="top"/>
      <protection locked="0"/>
    </xf>
    <xf numFmtId="4" fontId="18" fillId="5" borderId="12" xfId="0" applyNumberFormat="1" applyFont="1" applyFill="1" applyBorder="1" applyAlignment="1" applyProtection="1">
      <alignment horizontal="right" vertical="top"/>
      <protection locked="0"/>
    </xf>
    <xf numFmtId="4" fontId="17" fillId="2" borderId="1" xfId="0" applyNumberFormat="1" applyFont="1" applyFill="1" applyBorder="1" applyAlignment="1" applyProtection="1">
      <alignment horizontal="right" vertical="top" shrinkToFit="1"/>
      <protection locked="0"/>
    </xf>
    <xf numFmtId="4" fontId="18" fillId="3" borderId="3" xfId="0" applyNumberFormat="1" applyFont="1" applyFill="1" applyBorder="1" applyAlignment="1" applyProtection="1">
      <alignment horizontal="right" vertical="top"/>
      <protection locked="0"/>
    </xf>
    <xf numFmtId="4" fontId="17" fillId="0" borderId="3" xfId="0" applyNumberFormat="1" applyFont="1" applyBorder="1" applyAlignment="1" applyProtection="1">
      <alignment horizontal="right" vertical="top"/>
      <protection locked="0"/>
    </xf>
    <xf numFmtId="4" fontId="18" fillId="6" borderId="16" xfId="0" applyNumberFormat="1" applyFont="1" applyFill="1" applyBorder="1" applyAlignment="1" applyProtection="1">
      <alignment horizontal="right" vertical="top"/>
      <protection locked="0"/>
    </xf>
    <xf numFmtId="4" fontId="17" fillId="0" borderId="5" xfId="0" applyNumberFormat="1" applyFont="1" applyBorder="1" applyAlignment="1" applyProtection="1">
      <alignment horizontal="right" vertical="top"/>
      <protection locked="0"/>
    </xf>
    <xf numFmtId="0" fontId="10" fillId="4" borderId="0" xfId="0" applyFont="1" applyFill="1" applyAlignment="1" applyProtection="1">
      <alignment horizontal="left" vertical="top"/>
    </xf>
    <xf numFmtId="0" fontId="11" fillId="4" borderId="0" xfId="0" applyFont="1" applyFill="1" applyAlignment="1" applyProtection="1">
      <alignment horizontal="left" vertical="top"/>
    </xf>
    <xf numFmtId="4" fontId="11" fillId="4" borderId="0" xfId="0" applyNumberFormat="1" applyFont="1" applyFill="1" applyAlignment="1" applyProtection="1">
      <alignment horizontal="left" vertical="top"/>
    </xf>
    <xf numFmtId="0" fontId="9" fillId="0" borderId="0" xfId="1" applyFont="1" applyProtection="1"/>
    <xf numFmtId="0" fontId="8" fillId="0" borderId="0" xfId="1" applyFont="1" applyProtection="1"/>
    <xf numFmtId="4" fontId="8" fillId="0" borderId="0" xfId="1" applyNumberFormat="1" applyFont="1" applyProtection="1"/>
    <xf numFmtId="0" fontId="13" fillId="0" borderId="0" xfId="0" applyFont="1" applyAlignment="1" applyProtection="1">
      <alignment vertical="top"/>
    </xf>
    <xf numFmtId="0" fontId="8" fillId="0" borderId="0" xfId="0" applyFont="1" applyProtection="1"/>
    <xf numFmtId="4" fontId="8" fillId="0" borderId="0" xfId="0" applyNumberFormat="1" applyFont="1" applyProtection="1"/>
    <xf numFmtId="0" fontId="13" fillId="0" borderId="17" xfId="0" applyFont="1" applyBorder="1" applyAlignment="1" applyProtection="1">
      <alignment vertical="top"/>
    </xf>
    <xf numFmtId="0" fontId="8" fillId="0" borderId="18" xfId="0" applyFont="1" applyBorder="1" applyProtection="1"/>
    <xf numFmtId="4" fontId="8" fillId="0" borderId="19" xfId="0" applyNumberFormat="1" applyFont="1" applyBorder="1" applyProtection="1"/>
    <xf numFmtId="0" fontId="8" fillId="0" borderId="6" xfId="1" applyFont="1" applyBorder="1" applyAlignment="1" applyProtection="1">
      <alignment horizontal="center"/>
    </xf>
    <xf numFmtId="4" fontId="8" fillId="0" borderId="7" xfId="1" applyNumberFormat="1" applyFont="1" applyBorder="1" applyProtection="1"/>
    <xf numFmtId="0" fontId="9" fillId="0" borderId="11" xfId="1" applyFont="1" applyBorder="1" applyAlignment="1" applyProtection="1">
      <alignment horizontal="center"/>
    </xf>
    <xf numFmtId="0" fontId="8" fillId="0" borderId="0" xfId="1" applyFont="1" applyAlignment="1" applyProtection="1"/>
    <xf numFmtId="4" fontId="7" fillId="0" borderId="13" xfId="0" applyNumberFormat="1" applyFont="1" applyBorder="1" applyProtection="1"/>
    <xf numFmtId="0" fontId="8" fillId="0" borderId="20" xfId="1" applyFont="1" applyBorder="1" applyProtection="1"/>
    <xf numFmtId="0" fontId="8" fillId="0" borderId="21" xfId="1" applyFont="1" applyBorder="1" applyProtection="1"/>
    <xf numFmtId="4" fontId="8" fillId="0" borderId="10" xfId="1" applyNumberFormat="1" applyFont="1" applyBorder="1" applyProtection="1"/>
    <xf numFmtId="0" fontId="9" fillId="0" borderId="6" xfId="1" applyFont="1" applyBorder="1" applyProtection="1"/>
    <xf numFmtId="4" fontId="9" fillId="0" borderId="7" xfId="1" applyNumberFormat="1" applyFont="1" applyBorder="1" applyProtection="1"/>
    <xf numFmtId="0" fontId="9" fillId="0" borderId="6" xfId="1" applyFont="1" applyBorder="1" applyAlignment="1" applyProtection="1">
      <alignment horizontal="center"/>
    </xf>
    <xf numFmtId="9" fontId="13" fillId="0" borderId="0" xfId="1" applyNumberFormat="1" applyFont="1" applyProtection="1"/>
    <xf numFmtId="4" fontId="8" fillId="0" borderId="13" xfId="1" applyNumberFormat="1" applyFont="1" applyBorder="1" applyProtection="1"/>
    <xf numFmtId="0" fontId="7" fillId="0" borderId="6" xfId="0" applyFont="1" applyBorder="1" applyProtection="1"/>
    <xf numFmtId="0" fontId="7" fillId="0" borderId="0" xfId="0" applyFont="1" applyProtection="1"/>
    <xf numFmtId="4" fontId="7" fillId="0" borderId="7" xfId="0" applyNumberFormat="1" applyFont="1" applyBorder="1" applyProtection="1"/>
    <xf numFmtId="4" fontId="7" fillId="0" borderId="0" xfId="0" applyNumberFormat="1" applyFont="1" applyProtection="1"/>
    <xf numFmtId="168" fontId="8" fillId="0" borderId="0" xfId="1" applyNumberFormat="1" applyFont="1" applyProtection="1"/>
    <xf numFmtId="4" fontId="17" fillId="0" borderId="5" xfId="0" applyNumberFormat="1" applyFont="1" applyBorder="1" applyAlignment="1" applyProtection="1">
      <alignment horizontal="right" vertical="top"/>
    </xf>
    <xf numFmtId="0" fontId="17" fillId="0" borderId="5" xfId="0" applyFont="1" applyBorder="1" applyAlignment="1" applyProtection="1">
      <alignment horizontal="center" vertical="top"/>
    </xf>
    <xf numFmtId="0" fontId="17" fillId="0" borderId="5" xfId="0" applyFont="1" applyBorder="1" applyAlignment="1" applyProtection="1">
      <alignment horizontal="left" vertical="top" wrapText="1"/>
    </xf>
    <xf numFmtId="0" fontId="9" fillId="0" borderId="5" xfId="3" applyFont="1" applyFill="1" applyBorder="1" applyAlignment="1">
      <alignment horizontal="left" vertical="top" wrapText="1"/>
    </xf>
    <xf numFmtId="4" fontId="8" fillId="0" borderId="0" xfId="1" applyNumberFormat="1" applyFont="1" applyAlignment="1" applyProtection="1">
      <alignment horizontal="left"/>
    </xf>
    <xf numFmtId="1" fontId="13" fillId="0" borderId="0" xfId="3" applyNumberFormat="1" applyFont="1" applyAlignment="1" applyProtection="1">
      <alignment wrapText="1"/>
    </xf>
    <xf numFmtId="0" fontId="9" fillId="0" borderId="0" xfId="3" applyFont="1" applyAlignment="1" applyProtection="1">
      <alignment vertical="top" wrapText="1"/>
    </xf>
    <xf numFmtId="4" fontId="9" fillId="0" borderId="0" xfId="0" applyNumberFormat="1" applyFont="1" applyProtection="1">
      <protection locked="0"/>
    </xf>
    <xf numFmtId="4" fontId="17" fillId="0" borderId="22" xfId="0" applyNumberFormat="1" applyFont="1" applyBorder="1" applyAlignment="1" applyProtection="1">
      <alignment horizontal="right" vertical="top"/>
      <protection locked="0"/>
    </xf>
    <xf numFmtId="0" fontId="9" fillId="0" borderId="23" xfId="1" applyFont="1" applyBorder="1" applyProtection="1"/>
    <xf numFmtId="4" fontId="9" fillId="0" borderId="23" xfId="1" applyNumberFormat="1" applyFont="1" applyBorder="1" applyProtection="1"/>
    <xf numFmtId="0" fontId="9" fillId="0" borderId="0" xfId="1" applyFont="1" applyBorder="1" applyAlignment="1" applyProtection="1">
      <alignment horizontal="center"/>
    </xf>
    <xf numFmtId="0" fontId="9" fillId="0" borderId="0" xfId="1" applyFont="1" applyBorder="1" applyProtection="1"/>
    <xf numFmtId="9" fontId="13" fillId="0" borderId="0" xfId="1" applyNumberFormat="1" applyFont="1" applyBorder="1" applyProtection="1"/>
    <xf numFmtId="4" fontId="9" fillId="0" borderId="0" xfId="1" applyNumberFormat="1" applyFont="1" applyBorder="1" applyProtection="1"/>
    <xf numFmtId="4" fontId="8" fillId="0" borderId="0" xfId="1" applyNumberFormat="1" applyFont="1" applyBorder="1" applyProtection="1"/>
    <xf numFmtId="0" fontId="8" fillId="0" borderId="0" xfId="1" applyFont="1" applyBorder="1" applyProtection="1"/>
    <xf numFmtId="0" fontId="7" fillId="0" borderId="0" xfId="0" applyFont="1" applyBorder="1" applyProtection="1"/>
    <xf numFmtId="4" fontId="7" fillId="0" borderId="0" xfId="0" applyNumberFormat="1" applyFont="1" applyBorder="1" applyProtection="1"/>
    <xf numFmtId="0" fontId="8" fillId="0" borderId="0" xfId="1" applyNumberFormat="1" applyFont="1" applyProtection="1"/>
    <xf numFmtId="4" fontId="9" fillId="0" borderId="0" xfId="1" applyNumberFormat="1" applyFont="1" applyProtection="1"/>
    <xf numFmtId="0" fontId="17" fillId="0" borderId="0" xfId="0" applyFont="1" applyAlignment="1" applyProtection="1">
      <alignment vertical="top" wrapText="1"/>
      <protection locked="0"/>
    </xf>
    <xf numFmtId="4" fontId="18" fillId="0" borderId="0" xfId="0" applyNumberFormat="1" applyFont="1" applyFill="1" applyBorder="1" applyAlignment="1" applyProtection="1">
      <alignment horizontal="right" vertical="top"/>
      <protection locked="0"/>
    </xf>
    <xf numFmtId="0" fontId="9" fillId="0" borderId="0" xfId="3" applyFont="1" applyFill="1" applyAlignment="1" applyProtection="1">
      <alignment vertical="top" wrapText="1"/>
    </xf>
    <xf numFmtId="4" fontId="17" fillId="0" borderId="5" xfId="0" applyNumberFormat="1" applyFont="1" applyFill="1" applyBorder="1" applyAlignment="1" applyProtection="1">
      <alignment horizontal="right" vertical="top"/>
    </xf>
    <xf numFmtId="4" fontId="17" fillId="0" borderId="5" xfId="0" applyNumberFormat="1" applyFont="1" applyFill="1" applyBorder="1" applyAlignment="1" applyProtection="1">
      <alignment horizontal="right" vertical="top"/>
      <protection locked="0"/>
    </xf>
    <xf numFmtId="4" fontId="8" fillId="0" borderId="25" xfId="1" applyNumberFormat="1" applyFont="1" applyBorder="1" applyProtection="1"/>
    <xf numFmtId="0" fontId="16" fillId="0" borderId="0" xfId="0" applyFont="1" applyAlignment="1" applyProtection="1">
      <alignment horizontal="center" vertical="top"/>
    </xf>
    <xf numFmtId="0" fontId="16" fillId="0" borderId="0" xfId="0" applyFont="1" applyAlignment="1" applyProtection="1">
      <alignment horizontal="left" vertical="top"/>
    </xf>
    <xf numFmtId="0" fontId="17" fillId="0" borderId="0" xfId="0" applyFont="1" applyAlignment="1" applyProtection="1">
      <alignment horizontal="left" vertical="top" wrapText="1"/>
    </xf>
    <xf numFmtId="4" fontId="17" fillId="0" borderId="0" xfId="0" applyNumberFormat="1" applyFont="1" applyAlignment="1" applyProtection="1">
      <alignment horizontal="right" vertical="top"/>
    </xf>
    <xf numFmtId="4" fontId="17" fillId="0" borderId="0" xfId="0" applyNumberFormat="1" applyFont="1" applyAlignment="1" applyProtection="1">
      <alignment horizontal="right" vertical="top" wrapText="1"/>
    </xf>
    <xf numFmtId="0" fontId="17" fillId="0" borderId="0" xfId="0" applyFont="1" applyAlignment="1" applyProtection="1">
      <alignment horizontal="right" vertical="top"/>
    </xf>
    <xf numFmtId="0" fontId="17" fillId="0" borderId="0" xfId="0" applyFont="1" applyAlignment="1" applyProtection="1">
      <alignment vertical="top"/>
    </xf>
    <xf numFmtId="0" fontId="19" fillId="0" borderId="0" xfId="0" applyFont="1" applyAlignment="1" applyProtection="1">
      <alignment horizontal="left"/>
    </xf>
    <xf numFmtId="49" fontId="17" fillId="0" borderId="0" xfId="0" applyNumberFormat="1" applyFont="1" applyAlignment="1" applyProtection="1">
      <alignment horizontal="left" vertical="top"/>
    </xf>
    <xf numFmtId="0" fontId="18" fillId="4" borderId="2" xfId="0" applyFont="1" applyFill="1" applyBorder="1" applyAlignment="1" applyProtection="1">
      <alignment horizontal="left" vertical="top"/>
    </xf>
    <xf numFmtId="0" fontId="18" fillId="4" borderId="3" xfId="0" applyFont="1" applyFill="1" applyBorder="1" applyAlignment="1" applyProtection="1">
      <alignment horizontal="left" vertical="top"/>
    </xf>
    <xf numFmtId="4" fontId="18" fillId="4" borderId="3" xfId="0" applyNumberFormat="1" applyFont="1" applyFill="1" applyBorder="1" applyAlignment="1" applyProtection="1">
      <alignment horizontal="right" vertical="top"/>
    </xf>
    <xf numFmtId="0" fontId="17" fillId="0" borderId="6" xfId="0" applyFont="1" applyBorder="1" applyAlignment="1" applyProtection="1">
      <alignment horizontal="right" vertical="top"/>
    </xf>
    <xf numFmtId="49" fontId="17" fillId="0" borderId="6" xfId="0" applyNumberFormat="1" applyFont="1" applyBorder="1" applyAlignment="1" applyProtection="1">
      <alignment horizontal="left" vertical="top"/>
    </xf>
    <xf numFmtId="49" fontId="18" fillId="0" borderId="0" xfId="0" applyNumberFormat="1" applyFont="1" applyAlignment="1" applyProtection="1">
      <alignment horizontal="left" vertical="top"/>
    </xf>
    <xf numFmtId="0" fontId="17" fillId="0" borderId="0" xfId="0" applyFont="1" applyAlignment="1" applyProtection="1">
      <alignment horizontal="left" vertical="top"/>
    </xf>
    <xf numFmtId="4" fontId="17" fillId="0" borderId="7" xfId="0" applyNumberFormat="1" applyFont="1" applyBorder="1" applyAlignment="1" applyProtection="1">
      <alignment horizontal="right" vertical="top"/>
    </xf>
    <xf numFmtId="4" fontId="17" fillId="0" borderId="6" xfId="0" applyNumberFormat="1" applyFont="1" applyBorder="1" applyAlignment="1" applyProtection="1">
      <alignment horizontal="right" vertical="top" shrinkToFit="1"/>
    </xf>
    <xf numFmtId="4" fontId="17" fillId="0" borderId="0" xfId="0" applyNumberFormat="1" applyFont="1" applyAlignment="1" applyProtection="1">
      <alignment horizontal="center" vertical="top" shrinkToFit="1"/>
    </xf>
    <xf numFmtId="49" fontId="18" fillId="0" borderId="6" xfId="0" applyNumberFormat="1" applyFont="1" applyBorder="1" applyAlignment="1" applyProtection="1">
      <alignment horizontal="center" vertical="top"/>
    </xf>
    <xf numFmtId="0" fontId="18" fillId="0" borderId="0" xfId="0" applyFont="1" applyAlignment="1" applyProtection="1">
      <alignment horizontal="left" vertical="top" wrapText="1"/>
    </xf>
    <xf numFmtId="4" fontId="18" fillId="0" borderId="0" xfId="0" applyNumberFormat="1" applyFont="1" applyAlignment="1" applyProtection="1">
      <alignment horizontal="right" vertical="top"/>
    </xf>
    <xf numFmtId="4" fontId="18" fillId="0" borderId="7" xfId="0" applyNumberFormat="1" applyFont="1" applyBorder="1" applyAlignment="1" applyProtection="1">
      <alignment horizontal="right" vertical="top" wrapText="1"/>
    </xf>
    <xf numFmtId="164" fontId="17" fillId="0" borderId="6" xfId="0" applyNumberFormat="1" applyFont="1" applyBorder="1" applyAlignment="1" applyProtection="1">
      <alignment horizontal="right" vertical="top"/>
    </xf>
    <xf numFmtId="164" fontId="17" fillId="0" borderId="0" xfId="0" applyNumberFormat="1" applyFont="1" applyAlignment="1" applyProtection="1">
      <alignment horizontal="left" vertical="top" wrapText="1"/>
    </xf>
    <xf numFmtId="164" fontId="18" fillId="0" borderId="6" xfId="0" applyNumberFormat="1" applyFont="1" applyBorder="1" applyAlignment="1" applyProtection="1">
      <alignment horizontal="right" vertical="top"/>
    </xf>
    <xf numFmtId="164" fontId="18" fillId="0" borderId="0" xfId="0" applyNumberFormat="1" applyFont="1" applyAlignment="1" applyProtection="1">
      <alignment horizontal="right" vertical="top" wrapText="1"/>
    </xf>
    <xf numFmtId="165" fontId="17" fillId="0" borderId="6" xfId="0" applyNumberFormat="1" applyFont="1" applyBorder="1" applyAlignment="1" applyProtection="1">
      <alignment horizontal="right" vertical="top"/>
    </xf>
    <xf numFmtId="165" fontId="17" fillId="0" borderId="0" xfId="0" applyNumberFormat="1" applyFont="1" applyAlignment="1" applyProtection="1">
      <alignment horizontal="right" vertical="top" wrapText="1"/>
    </xf>
    <xf numFmtId="49" fontId="18" fillId="0" borderId="8" xfId="0" applyNumberFormat="1" applyFont="1" applyBorder="1" applyAlignment="1" applyProtection="1">
      <alignment horizontal="center" vertical="top"/>
    </xf>
    <xf numFmtId="49" fontId="17" fillId="0" borderId="9" xfId="0" applyNumberFormat="1" applyFont="1" applyBorder="1" applyAlignment="1" applyProtection="1">
      <alignment horizontal="left" vertical="top"/>
    </xf>
    <xf numFmtId="0" fontId="18" fillId="0" borderId="9" xfId="0" applyFont="1" applyBorder="1" applyAlignment="1" applyProtection="1">
      <alignment horizontal="left" vertical="top"/>
    </xf>
    <xf numFmtId="4" fontId="18" fillId="0" borderId="9" xfId="0" applyNumberFormat="1" applyFont="1" applyBorder="1" applyAlignment="1" applyProtection="1">
      <alignment horizontal="right" vertical="top"/>
    </xf>
    <xf numFmtId="4" fontId="17" fillId="0" borderId="9" xfId="0" applyNumberFormat="1" applyFont="1" applyBorder="1" applyAlignment="1" applyProtection="1">
      <alignment horizontal="right" vertical="top" wrapText="1"/>
    </xf>
    <xf numFmtId="4" fontId="18" fillId="0" borderId="10" xfId="0" applyNumberFormat="1" applyFont="1" applyBorder="1" applyAlignment="1" applyProtection="1">
      <alignment horizontal="right" vertical="top" wrapText="1"/>
    </xf>
    <xf numFmtId="49" fontId="17" fillId="5" borderId="11" xfId="0" applyNumberFormat="1" applyFont="1" applyFill="1" applyBorder="1" applyAlignment="1" applyProtection="1">
      <alignment horizontal="center" vertical="top"/>
    </xf>
    <xf numFmtId="49" fontId="17" fillId="5" borderId="12" xfId="0" applyNumberFormat="1" applyFont="1" applyFill="1" applyBorder="1" applyAlignment="1" applyProtection="1">
      <alignment horizontal="left" vertical="top"/>
    </xf>
    <xf numFmtId="0" fontId="18" fillId="5" borderId="12" xfId="0" applyFont="1" applyFill="1" applyBorder="1" applyAlignment="1" applyProtection="1">
      <alignment horizontal="left" vertical="top"/>
    </xf>
    <xf numFmtId="4" fontId="18" fillId="5" borderId="12" xfId="0" applyNumberFormat="1" applyFont="1" applyFill="1" applyBorder="1" applyAlignment="1" applyProtection="1">
      <alignment horizontal="right" vertical="top"/>
    </xf>
    <xf numFmtId="4" fontId="17" fillId="5" borderId="12" xfId="0" applyNumberFormat="1" applyFont="1" applyFill="1" applyBorder="1" applyAlignment="1" applyProtection="1">
      <alignment horizontal="right" vertical="top" wrapText="1"/>
    </xf>
    <xf numFmtId="4" fontId="18" fillId="5" borderId="13" xfId="0" applyNumberFormat="1" applyFont="1" applyFill="1" applyBorder="1" applyAlignment="1" applyProtection="1">
      <alignment horizontal="right" vertical="top" wrapText="1"/>
    </xf>
    <xf numFmtId="49" fontId="17" fillId="2" borderId="1" xfId="0" applyNumberFormat="1" applyFont="1" applyFill="1" applyBorder="1" applyAlignment="1" applyProtection="1">
      <alignment horizontal="center" vertical="top" shrinkToFit="1"/>
    </xf>
    <xf numFmtId="49" fontId="17" fillId="2" borderId="1" xfId="0" applyNumberFormat="1" applyFont="1" applyFill="1" applyBorder="1" applyAlignment="1" applyProtection="1">
      <alignment horizontal="left" vertical="top" shrinkToFit="1"/>
    </xf>
    <xf numFmtId="49" fontId="17" fillId="2" borderId="1" xfId="0" applyNumberFormat="1" applyFont="1" applyFill="1" applyBorder="1" applyAlignment="1" applyProtection="1">
      <alignment horizontal="left" vertical="top" wrapText="1"/>
    </xf>
    <xf numFmtId="4" fontId="17" fillId="2" borderId="1" xfId="0" applyNumberFormat="1" applyFont="1" applyFill="1" applyBorder="1" applyAlignment="1" applyProtection="1">
      <alignment horizontal="right" vertical="top" shrinkToFit="1"/>
    </xf>
    <xf numFmtId="0" fontId="17" fillId="0" borderId="0" xfId="0" applyFont="1" applyAlignment="1" applyProtection="1">
      <alignment vertical="top" wrapText="1"/>
    </xf>
    <xf numFmtId="49" fontId="18" fillId="3" borderId="2" xfId="0" applyNumberFormat="1" applyFont="1" applyFill="1" applyBorder="1" applyAlignment="1" applyProtection="1">
      <alignment horizontal="left" vertical="top"/>
    </xf>
    <xf numFmtId="4" fontId="17" fillId="3" borderId="3" xfId="0" applyNumberFormat="1" applyFont="1" applyFill="1" applyBorder="1" applyAlignment="1" applyProtection="1">
      <alignment horizontal="right" vertical="top"/>
    </xf>
    <xf numFmtId="4" fontId="17" fillId="3" borderId="3" xfId="0" applyNumberFormat="1" applyFont="1" applyFill="1" applyBorder="1" applyAlignment="1" applyProtection="1">
      <alignment horizontal="right" vertical="top" wrapText="1"/>
    </xf>
    <xf numFmtId="4" fontId="18" fillId="3" borderId="4" xfId="0" applyNumberFormat="1" applyFont="1" applyFill="1" applyBorder="1" applyAlignment="1" applyProtection="1">
      <alignment horizontal="right" vertical="top" wrapText="1"/>
    </xf>
    <xf numFmtId="49" fontId="18" fillId="0" borderId="2" xfId="0" applyNumberFormat="1" applyFont="1" applyBorder="1" applyAlignment="1" applyProtection="1">
      <alignment vertical="top"/>
    </xf>
    <xf numFmtId="4" fontId="17" fillId="0" borderId="4" xfId="0" applyNumberFormat="1" applyFont="1" applyBorder="1" applyAlignment="1" applyProtection="1">
      <alignment horizontal="right" vertical="top" wrapText="1"/>
    </xf>
    <xf numFmtId="167" fontId="17" fillId="0" borderId="5" xfId="0" applyNumberFormat="1" applyFont="1" applyBorder="1" applyAlignment="1" applyProtection="1">
      <alignment horizontal="left" vertical="top"/>
    </xf>
    <xf numFmtId="0" fontId="17" fillId="0" borderId="22" xfId="0" applyFont="1" applyBorder="1" applyAlignment="1" applyProtection="1">
      <alignment horizontal="center" vertical="top"/>
    </xf>
    <xf numFmtId="0" fontId="17" fillId="0" borderId="22" xfId="0" applyFont="1" applyBorder="1" applyAlignment="1" applyProtection="1">
      <alignment horizontal="left" vertical="top" wrapText="1"/>
    </xf>
    <xf numFmtId="4" fontId="17" fillId="0" borderId="22" xfId="0" applyNumberFormat="1" applyFont="1" applyBorder="1" applyAlignment="1" applyProtection="1">
      <alignment horizontal="right" vertical="top"/>
    </xf>
    <xf numFmtId="0" fontId="17" fillId="0" borderId="5" xfId="0" applyFont="1" applyBorder="1" applyAlignment="1" applyProtection="1">
      <alignment horizontal="center" vertical="top" wrapText="1"/>
    </xf>
    <xf numFmtId="170" fontId="9" fillId="0" borderId="0" xfId="0" applyNumberFormat="1" applyFont="1" applyAlignment="1" applyProtection="1">
      <alignment vertical="top"/>
    </xf>
    <xf numFmtId="3" fontId="9" fillId="0" borderId="0" xfId="0" applyNumberFormat="1" applyFont="1" applyAlignment="1" applyProtection="1">
      <alignment horizontal="center" vertical="top"/>
    </xf>
    <xf numFmtId="0" fontId="9" fillId="0" borderId="0" xfId="0" applyFont="1" applyAlignment="1" applyProtection="1">
      <alignment vertical="top" wrapText="1"/>
    </xf>
    <xf numFmtId="0" fontId="9" fillId="0" borderId="0" xfId="11" applyFont="1" applyProtection="1"/>
    <xf numFmtId="169" fontId="9" fillId="0" borderId="0" xfId="0" applyNumberFormat="1" applyFont="1" applyAlignment="1" applyProtection="1">
      <alignment horizontal="right"/>
    </xf>
    <xf numFmtId="4" fontId="9" fillId="0" borderId="0" xfId="0" applyNumberFormat="1" applyFont="1" applyProtection="1"/>
    <xf numFmtId="0" fontId="18" fillId="6" borderId="14" xfId="0" applyFont="1" applyFill="1" applyBorder="1" applyAlignment="1" applyProtection="1">
      <alignment horizontal="left" vertical="top"/>
    </xf>
    <xf numFmtId="0" fontId="18" fillId="6" borderId="15" xfId="0" applyFont="1" applyFill="1" applyBorder="1" applyAlignment="1" applyProtection="1">
      <alignment horizontal="left" vertical="top"/>
    </xf>
    <xf numFmtId="4" fontId="18" fillId="6" borderId="15" xfId="0" applyNumberFormat="1" applyFont="1" applyFill="1" applyBorder="1" applyAlignment="1" applyProtection="1">
      <alignment horizontal="right" vertical="top"/>
    </xf>
    <xf numFmtId="4" fontId="18" fillId="6" borderId="1" xfId="0" applyNumberFormat="1" applyFont="1" applyFill="1" applyBorder="1" applyAlignment="1" applyProtection="1">
      <alignment horizontal="right" vertical="top" shrinkToFit="1"/>
    </xf>
    <xf numFmtId="0" fontId="17" fillId="0" borderId="5" xfId="0" applyFont="1" applyFill="1" applyBorder="1" applyAlignment="1" applyProtection="1">
      <alignment horizontal="left" vertical="top" wrapText="1"/>
    </xf>
    <xf numFmtId="0" fontId="9" fillId="0" borderId="0" xfId="0" applyFont="1" applyAlignment="1" applyProtection="1">
      <alignment vertical="top"/>
    </xf>
    <xf numFmtId="0" fontId="8" fillId="0" borderId="0" xfId="0" applyFont="1" applyAlignment="1" applyProtection="1">
      <alignment vertical="top" wrapText="1"/>
    </xf>
    <xf numFmtId="0" fontId="9" fillId="0" borderId="0" xfId="0" applyFont="1" applyProtection="1"/>
    <xf numFmtId="49" fontId="17" fillId="0" borderId="6" xfId="0" applyNumberFormat="1" applyFont="1" applyFill="1" applyBorder="1" applyAlignment="1" applyProtection="1">
      <alignment horizontal="left" vertical="top"/>
    </xf>
    <xf numFmtId="4" fontId="18" fillId="0" borderId="24" xfId="0" applyNumberFormat="1" applyFont="1" applyFill="1" applyBorder="1" applyAlignment="1" applyProtection="1">
      <alignment horizontal="right" vertical="top" wrapText="1"/>
    </xf>
    <xf numFmtId="49" fontId="17" fillId="0" borderId="6" xfId="0" applyNumberFormat="1" applyFont="1" applyFill="1" applyBorder="1" applyAlignment="1" applyProtection="1">
      <alignment horizontal="right" vertical="top"/>
    </xf>
    <xf numFmtId="49" fontId="18" fillId="0" borderId="3" xfId="0" applyNumberFormat="1" applyFont="1" applyBorder="1" applyAlignment="1" applyProtection="1">
      <alignment vertical="top" wrapText="1"/>
    </xf>
    <xf numFmtId="4" fontId="17" fillId="0" borderId="18" xfId="0" applyNumberFormat="1" applyFont="1" applyBorder="1" applyAlignment="1" applyProtection="1">
      <alignment horizontal="right" vertical="top"/>
      <protection locked="0"/>
    </xf>
    <xf numFmtId="4" fontId="17" fillId="0" borderId="0" xfId="0" applyNumberFormat="1" applyFont="1" applyBorder="1" applyAlignment="1" applyProtection="1">
      <alignment horizontal="right" vertical="top"/>
      <protection locked="0"/>
    </xf>
    <xf numFmtId="4" fontId="17" fillId="0" borderId="12" xfId="0" applyNumberFormat="1" applyFont="1" applyBorder="1" applyAlignment="1" applyProtection="1">
      <alignment horizontal="right" vertical="top"/>
      <protection locked="0"/>
    </xf>
    <xf numFmtId="167" fontId="17" fillId="0" borderId="17" xfId="0" applyNumberFormat="1" applyFont="1" applyBorder="1" applyAlignment="1" applyProtection="1">
      <alignment horizontal="left" vertical="top"/>
    </xf>
    <xf numFmtId="0" fontId="17" fillId="0" borderId="18" xfId="0" applyFont="1" applyBorder="1" applyAlignment="1" applyProtection="1">
      <alignment horizontal="center" vertical="top"/>
    </xf>
    <xf numFmtId="0" fontId="25" fillId="0" borderId="18" xfId="0" applyFont="1" applyBorder="1" applyAlignment="1" applyProtection="1">
      <alignment horizontal="left" vertical="top" wrapText="1"/>
    </xf>
    <xf numFmtId="4" fontId="25" fillId="0" borderId="18" xfId="0" applyNumberFormat="1" applyFont="1" applyBorder="1" applyAlignment="1" applyProtection="1">
      <alignment horizontal="right" vertical="top"/>
    </xf>
    <xf numFmtId="4" fontId="17" fillId="0" borderId="18" xfId="0" applyNumberFormat="1" applyFont="1" applyBorder="1" applyAlignment="1" applyProtection="1">
      <alignment horizontal="right" vertical="top"/>
    </xf>
    <xf numFmtId="4" fontId="17" fillId="0" borderId="26" xfId="0" applyNumberFormat="1" applyFont="1" applyBorder="1" applyAlignment="1" applyProtection="1">
      <alignment horizontal="right" vertical="top" wrapText="1"/>
    </xf>
    <xf numFmtId="167" fontId="17" fillId="0" borderId="6" xfId="0" applyNumberFormat="1" applyFont="1" applyBorder="1" applyAlignment="1" applyProtection="1">
      <alignment horizontal="left" vertical="top"/>
    </xf>
    <xf numFmtId="0" fontId="17" fillId="0" borderId="0" xfId="0" applyFont="1" applyBorder="1" applyAlignment="1" applyProtection="1">
      <alignment horizontal="center" vertical="top"/>
    </xf>
    <xf numFmtId="0" fontId="25" fillId="0" borderId="0" xfId="0" applyFont="1" applyBorder="1" applyAlignment="1" applyProtection="1">
      <alignment horizontal="left" vertical="top" wrapText="1"/>
    </xf>
    <xf numFmtId="4" fontId="25" fillId="0" borderId="0" xfId="0" applyNumberFormat="1" applyFont="1" applyBorder="1" applyAlignment="1" applyProtection="1">
      <alignment horizontal="right" vertical="top"/>
    </xf>
    <xf numFmtId="4" fontId="17" fillId="0" borderId="0" xfId="0" applyNumberFormat="1" applyFont="1" applyBorder="1" applyAlignment="1" applyProtection="1">
      <alignment horizontal="right" vertical="top"/>
    </xf>
    <xf numFmtId="4" fontId="17" fillId="0" borderId="24" xfId="0" applyNumberFormat="1" applyFont="1" applyBorder="1" applyAlignment="1" applyProtection="1">
      <alignment horizontal="right" vertical="top" wrapText="1"/>
    </xf>
    <xf numFmtId="167" fontId="17" fillId="0" borderId="11" xfId="0" applyNumberFormat="1" applyFont="1" applyBorder="1" applyAlignment="1" applyProtection="1">
      <alignment horizontal="left" vertical="top"/>
    </xf>
    <xf numFmtId="0" fontId="17" fillId="0" borderId="12" xfId="0" applyFont="1" applyBorder="1" applyAlignment="1" applyProtection="1">
      <alignment horizontal="center" vertical="top"/>
    </xf>
    <xf numFmtId="0" fontId="25" fillId="0" borderId="12" xfId="0" applyFont="1" applyBorder="1" applyAlignment="1" applyProtection="1">
      <alignment horizontal="left" vertical="top" wrapText="1"/>
    </xf>
    <xf numFmtId="4" fontId="25" fillId="0" borderId="12" xfId="0" applyNumberFormat="1" applyFont="1" applyBorder="1" applyAlignment="1" applyProtection="1">
      <alignment horizontal="right" vertical="top"/>
    </xf>
    <xf numFmtId="4" fontId="17" fillId="0" borderId="12" xfId="0" applyNumberFormat="1" applyFont="1" applyBorder="1" applyAlignment="1" applyProtection="1">
      <alignment horizontal="right" vertical="top"/>
    </xf>
    <xf numFmtId="4" fontId="17" fillId="0" borderId="27" xfId="0" applyNumberFormat="1" applyFont="1" applyBorder="1" applyAlignment="1" applyProtection="1">
      <alignment horizontal="right" vertical="top" wrapText="1"/>
    </xf>
    <xf numFmtId="49" fontId="9" fillId="0" borderId="0" xfId="3" applyNumberFormat="1" applyFont="1" applyFill="1" applyAlignment="1">
      <alignment vertical="top" wrapText="1"/>
    </xf>
    <xf numFmtId="49" fontId="9" fillId="0" borderId="0" xfId="3" applyNumberFormat="1" applyFont="1" applyAlignment="1">
      <alignment vertical="top" wrapText="1"/>
    </xf>
    <xf numFmtId="0" fontId="18" fillId="3" borderId="3" xfId="0" applyFont="1" applyFill="1" applyBorder="1" applyAlignment="1" applyProtection="1">
      <alignment horizontal="left" vertical="top" wrapText="1"/>
    </xf>
    <xf numFmtId="49" fontId="18" fillId="0" borderId="3" xfId="0" applyNumberFormat="1" applyFont="1" applyBorder="1" applyAlignment="1" applyProtection="1">
      <alignment vertical="top" wrapText="1"/>
    </xf>
    <xf numFmtId="49" fontId="17" fillId="0" borderId="3" xfId="0" applyNumberFormat="1" applyFont="1" applyBorder="1" applyAlignment="1" applyProtection="1">
      <alignment vertical="top" wrapText="1"/>
    </xf>
    <xf numFmtId="0" fontId="17" fillId="0" borderId="0" xfId="0" applyFont="1" applyAlignment="1" applyProtection="1">
      <alignment horizontal="left" vertical="top" wrapText="1"/>
    </xf>
    <xf numFmtId="0" fontId="17" fillId="0" borderId="0" xfId="0" applyFont="1" applyFill="1" applyBorder="1" applyAlignment="1" applyProtection="1">
      <alignment horizontal="left" vertical="top"/>
    </xf>
    <xf numFmtId="0" fontId="17" fillId="0" borderId="0" xfId="0" applyFont="1" applyFill="1" applyBorder="1" applyAlignment="1" applyProtection="1">
      <alignment horizontal="left" vertical="top" wrapText="1"/>
    </xf>
    <xf numFmtId="0" fontId="24" fillId="0" borderId="0" xfId="0" applyFont="1" applyAlignment="1" applyProtection="1">
      <alignment horizontal="left" vertical="top" wrapText="1"/>
    </xf>
    <xf numFmtId="0" fontId="26" fillId="0" borderId="0" xfId="0" applyFont="1" applyAlignment="1" applyProtection="1">
      <alignment horizontal="left" vertical="top" wrapText="1"/>
    </xf>
    <xf numFmtId="49" fontId="26" fillId="0" borderId="3" xfId="0" applyNumberFormat="1" applyFont="1" applyBorder="1" applyAlignment="1" applyProtection="1">
      <alignment vertical="top" wrapText="1"/>
    </xf>
  </cellXfs>
  <cellStyles count="70">
    <cellStyle name="Comma [0] 2" xfId="15" xr:uid="{E808A388-7913-4519-BFEC-BC088FC7AA70}"/>
    <cellStyle name="Comma 2" xfId="16" xr:uid="{93E259D5-41C6-499F-B2D2-B2CDC93202B5}"/>
    <cellStyle name="Currency 2" xfId="17" xr:uid="{C1C458C8-6AFE-4FB5-8D28-C10E4DFB057F}"/>
    <cellStyle name="Excel Built-in Normal" xfId="11" xr:uid="{00000000-0005-0000-0000-000000000000}"/>
    <cellStyle name="Navadno" xfId="0" builtinId="0"/>
    <cellStyle name="Navadno 11" xfId="3" xr:uid="{00000000-0005-0000-0000-000002000000}"/>
    <cellStyle name="Navadno 2" xfId="2" xr:uid="{00000000-0005-0000-0000-000003000000}"/>
    <cellStyle name="Navadno 2 10" xfId="49" xr:uid="{4701E923-30C8-4F31-A278-A054D6A0D2CA}"/>
    <cellStyle name="Navadno 2 11" xfId="50" xr:uid="{9AB9A83B-314B-4059-810A-BCD7F7460F2F}"/>
    <cellStyle name="Navadno 2 12" xfId="51" xr:uid="{18985F8B-DCEB-4233-8FBB-90159E867E1C}"/>
    <cellStyle name="Navadno 2 13" xfId="52" xr:uid="{35CA028A-DC2C-44BF-8D38-A1C3539E3AE1}"/>
    <cellStyle name="Navadno 2 14" xfId="53" xr:uid="{CEE08734-CFDE-4B3F-B978-58F14F612D05}"/>
    <cellStyle name="Navadno 2 15" xfId="54" xr:uid="{5B7CC911-8351-4D2E-9C5C-4CA0D9691584}"/>
    <cellStyle name="Navadno 2 16" xfId="55" xr:uid="{647C5920-F0A0-420A-AD24-62F68B0EAA60}"/>
    <cellStyle name="Navadno 2 17" xfId="57" xr:uid="{D39F136A-1790-44BC-923A-23F90163C09B}"/>
    <cellStyle name="Navadno 2 18" xfId="58" xr:uid="{D840CCE0-5DCC-4E33-A032-9D432C2D2A7A}"/>
    <cellStyle name="Navadno 2 2" xfId="6" xr:uid="{00000000-0005-0000-0000-000004000000}"/>
    <cellStyle name="Navadno 2 36" xfId="69" xr:uid="{AD452C8D-56A7-4721-B6A2-FBDAB0077C4C}"/>
    <cellStyle name="Navadno 2 37" xfId="24" xr:uid="{767B266A-0611-44BB-A973-72F9FD4D75F9}"/>
    <cellStyle name="Navadno 2 38" xfId="25" xr:uid="{B116EC9F-ACB8-477B-9D8E-C52ED8B25BD4}"/>
    <cellStyle name="Navadno 2 39" xfId="26" xr:uid="{37790FAB-647E-4ACE-A552-0BA38CB9DF28}"/>
    <cellStyle name="Navadno 2 40" xfId="27" xr:uid="{672AB10B-2F9E-4009-AE3D-3A23B3E22524}"/>
    <cellStyle name="Navadno 2 41" xfId="28" xr:uid="{D9640235-E29B-4F80-BF54-F2113080F027}"/>
    <cellStyle name="Navadno 2 42" xfId="29" xr:uid="{7F85B809-45C2-4ECF-B2A1-822581720298}"/>
    <cellStyle name="Navadno 2 43" xfId="30" xr:uid="{F2D31D57-EE12-4BBC-B1E4-AE2955CE63FC}"/>
    <cellStyle name="Navadno 2 44" xfId="31" xr:uid="{F0AC6756-EDBF-42E6-895C-E9B86F00394B}"/>
    <cellStyle name="Navadno 2 45" xfId="32" xr:uid="{E0C58175-2EEE-42E0-92BC-FF685A9840C9}"/>
    <cellStyle name="Navadno 2 46" xfId="33" xr:uid="{7DCF1B2B-28B7-4431-9212-4CE5A478F4E3}"/>
    <cellStyle name="Navadno 2 47" xfId="18" xr:uid="{A0BF6DB3-6E85-48BB-8ECC-78E0564520C4}"/>
    <cellStyle name="Navadno 2 48" xfId="34" xr:uid="{7C89F30A-290E-423C-A441-C73AFFA28C3F}"/>
    <cellStyle name="Navadno 2 51" xfId="37" xr:uid="{1AC03FBA-DBF4-4586-B502-1A250A9B786B}"/>
    <cellStyle name="Navadno 2 52" xfId="38" xr:uid="{17AEFBC5-6FB8-4D1F-B674-B74303436602}"/>
    <cellStyle name="Navadno 2 53" xfId="56" xr:uid="{BD3ED0E6-E462-46E0-A110-BA1BF0A0CD01}"/>
    <cellStyle name="Navadno 2 54" xfId="35" xr:uid="{D4E35558-86ED-42C1-B93E-603139871430}"/>
    <cellStyle name="Navadno 2 56" xfId="39" xr:uid="{540E360F-5B35-4FAC-A0A6-4A32A230F406}"/>
    <cellStyle name="Navadno 2 57" xfId="41" xr:uid="{E9A30E8C-66BE-437A-9EF0-81F99B20C5CC}"/>
    <cellStyle name="Navadno 2 58" xfId="40" xr:uid="{F651B437-7F06-4B01-8D5C-EA10710E597E}"/>
    <cellStyle name="Navadno 2 59" xfId="42" xr:uid="{B905D903-1249-407D-AA11-A7CF1625B28D}"/>
    <cellStyle name="Navadno 2 6" xfId="45" xr:uid="{53BEE833-1205-4218-9C65-B3A5835E2A28}"/>
    <cellStyle name="Navadno 2 60" xfId="43" xr:uid="{1E3313D1-3A43-49D4-AEFA-DBA820F382CB}"/>
    <cellStyle name="Navadno 2 61" xfId="44" xr:uid="{AD421BDC-AC55-462A-B644-4993D2B39DF7}"/>
    <cellStyle name="Navadno 2 7" xfId="46" xr:uid="{6865CB97-7416-40A2-BBCE-F78E28792488}"/>
    <cellStyle name="Navadno 2 8" xfId="47" xr:uid="{370EC680-8A4F-4FCA-8351-6BCAC84A3581}"/>
    <cellStyle name="Navadno 2 9" xfId="48" xr:uid="{94784E3B-89F6-43EB-AEF9-9FAED8B42CE4}"/>
    <cellStyle name="Navadno 3" xfId="7" xr:uid="{00000000-0005-0000-0000-000005000000}"/>
    <cellStyle name="Navadno 4" xfId="5" xr:uid="{00000000-0005-0000-0000-000006000000}"/>
    <cellStyle name="Navadno 4 10" xfId="65" xr:uid="{C10E1B65-2C7E-4900-9E08-8930DF102047}"/>
    <cellStyle name="Navadno 4 11" xfId="66" xr:uid="{30BF0148-2F3B-4301-B6D4-48F686F540F2}"/>
    <cellStyle name="Navadno 4 17" xfId="67" xr:uid="{3B7DCBF2-B8DF-481E-88D0-6F268E987FF1}"/>
    <cellStyle name="Navadno 4 18" xfId="68" xr:uid="{94824C19-08EB-481C-A619-DA27912FC923}"/>
    <cellStyle name="Navadno 4 19" xfId="36" xr:uid="{BCEAE433-F121-442E-A19B-80BB9056904F}"/>
    <cellStyle name="Navadno 4 2" xfId="12" xr:uid="{D487DBDF-7831-48E4-B062-D6E2488238F2}"/>
    <cellStyle name="Navadno 4 2 2" xfId="60" xr:uid="{74E181D7-C271-45EE-9CC9-7F3226C6ECCA}"/>
    <cellStyle name="Navadno 4 3" xfId="59" xr:uid="{25D9CA3D-9C9E-4EC0-A8D2-C62C31077D41}"/>
    <cellStyle name="Navadno 4 4" xfId="61" xr:uid="{0A2C608A-E8C5-4259-836B-2CE24829B19E}"/>
    <cellStyle name="Navadno 4 6" xfId="62" xr:uid="{A7067A35-370E-4329-9880-A215B8D804C0}"/>
    <cellStyle name="Navadno 4 7" xfId="63" xr:uid="{338108E9-7BD8-4663-8A44-7EBB2718880E}"/>
    <cellStyle name="Navadno 4 9" xfId="64" xr:uid="{0D4D5703-9D57-4A6C-8819-F034ECA6FC80}"/>
    <cellStyle name="Navadno 5" xfId="8" xr:uid="{00000000-0005-0000-0000-000007000000}"/>
    <cellStyle name="Navadno 6" xfId="9" xr:uid="{00000000-0005-0000-0000-000008000000}"/>
    <cellStyle name="Navadno_VRS.PZI izvajalske cene" xfId="1" xr:uid="{00000000-0005-0000-0000-000009000000}"/>
    <cellStyle name="Normal 2" xfId="13" xr:uid="{C2581F36-1717-420F-A084-5EC341174E06}"/>
    <cellStyle name="Normal 3" xfId="19" xr:uid="{E65A9E86-FDAA-4834-A3C5-9F75702B961A}"/>
    <cellStyle name="Normal_Sheet1" xfId="21" xr:uid="{8B8E85FE-C192-4D69-9B90-45C1D52221F6}"/>
    <cellStyle name="Odstotek 2" xfId="10" xr:uid="{00000000-0005-0000-0000-00000A000000}"/>
    <cellStyle name="Popis_stevilo" xfId="14" xr:uid="{D648436F-35B8-440C-95C0-84D674E8112A}"/>
    <cellStyle name="Vejica 12" xfId="23" xr:uid="{39A846A8-A1EC-4B0A-B7E1-04F279A89D08}"/>
    <cellStyle name="Vejica 2" xfId="20" xr:uid="{1B4AD7A4-37BD-41EA-9D29-8B186D344BB1}"/>
    <cellStyle name="Vejica 2 2" xfId="4" xr:uid="{00000000-0005-0000-0000-00000B000000}"/>
    <cellStyle name="Vejica 6" xfId="22" xr:uid="{29C2C022-78D6-434B-8A2A-1B55DDD2447D}"/>
  </cellStyles>
  <dxfs count="0"/>
  <tableStyles count="0" defaultTableStyle="TableStyleMedium2" defaultPivotStyle="PivotStyleLight16"/>
  <colors>
    <mruColors>
      <color rgb="FF00339C"/>
      <color rgb="FF5B37D5"/>
      <color rgb="FF7BA3E5"/>
      <color rgb="FFB2F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brozG/Desktop/Projekt,%20d.d/4-Projekti/Raz&#353;iritev%20mostu%20Tolminka/Tolminka_podloge/Predracun_most_Tolmi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OVNI/Borjana-Robidi&#353;&#263;e/PZI/Borjana_popis_19_po%20re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brozG/Desktop/Projekt,%20d.d/4-Projekti/Predel-Bovec/Predel-Bovec%20razpis_sc-04.02.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trojniki/PLIN/JPE%20LJUBLJANA/plin_JPE_RV%2033_8089/00_04_05_09_PZI_8089/05_01_Strojne_instalacije_in_strojna_oprema/PZI_RV33_POPI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ilo&#353;/Downloads/stolp/dokumenti/My%20Documents/Delo%20Hidroin&#382;eniring/Klini&#269;ni%20center/Projekt/Predra&#269;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LOVNI/&#268;rna-&#352;entvid/PZI-2017/3-1_&#268;rna_PZI_skupaj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a"/>
      <sheetName val="Popisi"/>
      <sheetName val="Rekapitulacija"/>
      <sheetName val="Poročilo o združljivosti"/>
    </sheetNames>
    <sheetDataSet>
      <sheetData sheetId="0" refreshError="1"/>
      <sheetData sheetId="1">
        <row r="201">
          <cell r="F201">
            <v>115441.12000000001</v>
          </cell>
        </row>
        <row r="282">
          <cell r="F282">
            <v>54080.875</v>
          </cell>
        </row>
        <row r="324">
          <cell r="F324">
            <v>24300</v>
          </cell>
        </row>
        <row r="364">
          <cell r="F364">
            <v>13392.5</v>
          </cell>
        </row>
        <row r="614">
          <cell r="F614">
            <v>214620.81</v>
          </cell>
        </row>
        <row r="692">
          <cell r="F692">
            <v>26695</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sheetName val="Kanalizacija"/>
      <sheetName val="Vodovod"/>
      <sheetName val="Vodovod-priključki"/>
      <sheetName val="REKAPITULACIJA"/>
      <sheetName val="HPR_SD_stara verzija"/>
    </sheetNames>
    <sheetDataSet>
      <sheetData sheetId="0">
        <row r="38">
          <cell r="B38">
            <v>1</v>
          </cell>
        </row>
        <row r="40">
          <cell r="B4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Skupna REK"/>
      <sheetName val="UVOD V PREDRAČUN (2)"/>
      <sheetName val="REKAPITULACIJA I + II"/>
      <sheetName val="REKAPITULACIJA I"/>
      <sheetName val="Ceste I"/>
      <sheetName val="Odvodnjavanje I"/>
      <sheetName val="REKAPITULACIJA II"/>
      <sheetName val="Ceste II"/>
      <sheetName val="Odvodnjavanje II"/>
      <sheetName val="REK Konstrukcije"/>
      <sheetName val="UVOD V PREDRAČUN"/>
      <sheetName val="RV"/>
      <sheetName val="PK"/>
      <sheetName val="OK"/>
      <sheetName val="PROPUST"/>
      <sheetName val="Ostalo"/>
      <sheetName val="HPR_SD_stara verzija"/>
    </sheetNames>
    <sheetDataSet>
      <sheetData sheetId="0">
        <row r="31">
          <cell r="B31" t="str">
            <v>GRADBENOOBRTNIŠKA DELA</v>
          </cell>
        </row>
        <row r="33">
          <cell r="B33" t="str">
            <v>3.</v>
          </cell>
        </row>
        <row r="35">
          <cell r="B35" t="str">
            <v>Rekonstrukcija regionalne ceste
R1-203/1002 Predel-Bovec, od km 4,400 do km 6,500</v>
          </cell>
        </row>
        <row r="41">
          <cell r="B41">
            <v>0.22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ARMATURA"/>
      <sheetName val="MATERIAL"/>
      <sheetName val="REKAPITULACIJA"/>
    </sheetNames>
    <sheetDataSet>
      <sheetData sheetId="0" refreshError="1">
        <row r="12">
          <cell r="B12">
            <v>240</v>
          </cell>
        </row>
        <row r="14">
          <cell r="B14">
            <v>1</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ŠKA II"/>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SNOVA"/>
      <sheetName val="REKAPITULACIJA NAČRTA"/>
      <sheetName val="UVOD V PREDRAČUN"/>
      <sheetName val="Ceste in odvodnjavanje"/>
      <sheetName val="REKAPITULACIJA"/>
      <sheetName val="HPR_SD_stara verzija"/>
    </sheetNames>
    <sheetDataSet>
      <sheetData sheetId="0">
        <row r="38">
          <cell r="B38">
            <v>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3:G27"/>
  <sheetViews>
    <sheetView view="pageBreakPreview" zoomScaleNormal="100" zoomScaleSheetLayoutView="100" workbookViewId="0">
      <selection activeCell="C16" sqref="C16"/>
    </sheetView>
  </sheetViews>
  <sheetFormatPr defaultRowHeight="14.25"/>
  <cols>
    <col min="1" max="2" width="9.140625" style="53"/>
    <col min="3" max="3" width="90.5703125" style="53" customWidth="1"/>
    <col min="4" max="4" width="8.7109375" style="53" customWidth="1"/>
    <col min="5" max="5" width="17.85546875" style="55" customWidth="1"/>
    <col min="6" max="6" width="9.140625" style="53"/>
    <col min="7" max="7" width="13.140625" style="53" bestFit="1" customWidth="1"/>
    <col min="8" max="258" width="9.140625" style="53"/>
    <col min="259" max="259" width="50.5703125" style="53" customWidth="1"/>
    <col min="260" max="260" width="9.140625" style="53"/>
    <col min="261" max="261" width="13.85546875" style="53" customWidth="1"/>
    <col min="262" max="514" width="9.140625" style="53"/>
    <col min="515" max="515" width="50.5703125" style="53" customWidth="1"/>
    <col min="516" max="516" width="9.140625" style="53"/>
    <col min="517" max="517" width="13.85546875" style="53" customWidth="1"/>
    <col min="518" max="770" width="9.140625" style="53"/>
    <col min="771" max="771" width="50.5703125" style="53" customWidth="1"/>
    <col min="772" max="772" width="9.140625" style="53"/>
    <col min="773" max="773" width="13.85546875" style="53" customWidth="1"/>
    <col min="774" max="1026" width="9.140625" style="53"/>
    <col min="1027" max="1027" width="50.5703125" style="53" customWidth="1"/>
    <col min="1028" max="1028" width="9.140625" style="53"/>
    <col min="1029" max="1029" width="13.85546875" style="53" customWidth="1"/>
    <col min="1030" max="1282" width="9.140625" style="53"/>
    <col min="1283" max="1283" width="50.5703125" style="53" customWidth="1"/>
    <col min="1284" max="1284" width="9.140625" style="53"/>
    <col min="1285" max="1285" width="13.85546875" style="53" customWidth="1"/>
    <col min="1286" max="1538" width="9.140625" style="53"/>
    <col min="1539" max="1539" width="50.5703125" style="53" customWidth="1"/>
    <col min="1540" max="1540" width="9.140625" style="53"/>
    <col min="1541" max="1541" width="13.85546875" style="53" customWidth="1"/>
    <col min="1542" max="1794" width="9.140625" style="53"/>
    <col min="1795" max="1795" width="50.5703125" style="53" customWidth="1"/>
    <col min="1796" max="1796" width="9.140625" style="53"/>
    <col min="1797" max="1797" width="13.85546875" style="53" customWidth="1"/>
    <col min="1798" max="2050" width="9.140625" style="53"/>
    <col min="2051" max="2051" width="50.5703125" style="53" customWidth="1"/>
    <col min="2052" max="2052" width="9.140625" style="53"/>
    <col min="2053" max="2053" width="13.85546875" style="53" customWidth="1"/>
    <col min="2054" max="2306" width="9.140625" style="53"/>
    <col min="2307" max="2307" width="50.5703125" style="53" customWidth="1"/>
    <col min="2308" max="2308" width="9.140625" style="53"/>
    <col min="2309" max="2309" width="13.85546875" style="53" customWidth="1"/>
    <col min="2310" max="2562" width="9.140625" style="53"/>
    <col min="2563" max="2563" width="50.5703125" style="53" customWidth="1"/>
    <col min="2564" max="2564" width="9.140625" style="53"/>
    <col min="2565" max="2565" width="13.85546875" style="53" customWidth="1"/>
    <col min="2566" max="2818" width="9.140625" style="53"/>
    <col min="2819" max="2819" width="50.5703125" style="53" customWidth="1"/>
    <col min="2820" max="2820" width="9.140625" style="53"/>
    <col min="2821" max="2821" width="13.85546875" style="53" customWidth="1"/>
    <col min="2822" max="3074" width="9.140625" style="53"/>
    <col min="3075" max="3075" width="50.5703125" style="53" customWidth="1"/>
    <col min="3076" max="3076" width="9.140625" style="53"/>
    <col min="3077" max="3077" width="13.85546875" style="53" customWidth="1"/>
    <col min="3078" max="3330" width="9.140625" style="53"/>
    <col min="3331" max="3331" width="50.5703125" style="53" customWidth="1"/>
    <col min="3332" max="3332" width="9.140625" style="53"/>
    <col min="3333" max="3333" width="13.85546875" style="53" customWidth="1"/>
    <col min="3334" max="3586" width="9.140625" style="53"/>
    <col min="3587" max="3587" width="50.5703125" style="53" customWidth="1"/>
    <col min="3588" max="3588" width="9.140625" style="53"/>
    <col min="3589" max="3589" width="13.85546875" style="53" customWidth="1"/>
    <col min="3590" max="3842" width="9.140625" style="53"/>
    <col min="3843" max="3843" width="50.5703125" style="53" customWidth="1"/>
    <col min="3844" max="3844" width="9.140625" style="53"/>
    <col min="3845" max="3845" width="13.85546875" style="53" customWidth="1"/>
    <col min="3846" max="4098" width="9.140625" style="53"/>
    <col min="4099" max="4099" width="50.5703125" style="53" customWidth="1"/>
    <col min="4100" max="4100" width="9.140625" style="53"/>
    <col min="4101" max="4101" width="13.85546875" style="53" customWidth="1"/>
    <col min="4102" max="4354" width="9.140625" style="53"/>
    <col min="4355" max="4355" width="50.5703125" style="53" customWidth="1"/>
    <col min="4356" max="4356" width="9.140625" style="53"/>
    <col min="4357" max="4357" width="13.85546875" style="53" customWidth="1"/>
    <col min="4358" max="4610" width="9.140625" style="53"/>
    <col min="4611" max="4611" width="50.5703125" style="53" customWidth="1"/>
    <col min="4612" max="4612" width="9.140625" style="53"/>
    <col min="4613" max="4613" width="13.85546875" style="53" customWidth="1"/>
    <col min="4614" max="4866" width="9.140625" style="53"/>
    <col min="4867" max="4867" width="50.5703125" style="53" customWidth="1"/>
    <col min="4868" max="4868" width="9.140625" style="53"/>
    <col min="4869" max="4869" width="13.85546875" style="53" customWidth="1"/>
    <col min="4870" max="5122" width="9.140625" style="53"/>
    <col min="5123" max="5123" width="50.5703125" style="53" customWidth="1"/>
    <col min="5124" max="5124" width="9.140625" style="53"/>
    <col min="5125" max="5125" width="13.85546875" style="53" customWidth="1"/>
    <col min="5126" max="5378" width="9.140625" style="53"/>
    <col min="5379" max="5379" width="50.5703125" style="53" customWidth="1"/>
    <col min="5380" max="5380" width="9.140625" style="53"/>
    <col min="5381" max="5381" width="13.85546875" style="53" customWidth="1"/>
    <col min="5382" max="5634" width="9.140625" style="53"/>
    <col min="5635" max="5635" width="50.5703125" style="53" customWidth="1"/>
    <col min="5636" max="5636" width="9.140625" style="53"/>
    <col min="5637" max="5637" width="13.85546875" style="53" customWidth="1"/>
    <col min="5638" max="5890" width="9.140625" style="53"/>
    <col min="5891" max="5891" width="50.5703125" style="53" customWidth="1"/>
    <col min="5892" max="5892" width="9.140625" style="53"/>
    <col min="5893" max="5893" width="13.85546875" style="53" customWidth="1"/>
    <col min="5894" max="6146" width="9.140625" style="53"/>
    <col min="6147" max="6147" width="50.5703125" style="53" customWidth="1"/>
    <col min="6148" max="6148" width="9.140625" style="53"/>
    <col min="6149" max="6149" width="13.85546875" style="53" customWidth="1"/>
    <col min="6150" max="6402" width="9.140625" style="53"/>
    <col min="6403" max="6403" width="50.5703125" style="53" customWidth="1"/>
    <col min="6404" max="6404" width="9.140625" style="53"/>
    <col min="6405" max="6405" width="13.85546875" style="53" customWidth="1"/>
    <col min="6406" max="6658" width="9.140625" style="53"/>
    <col min="6659" max="6659" width="50.5703125" style="53" customWidth="1"/>
    <col min="6660" max="6660" width="9.140625" style="53"/>
    <col min="6661" max="6661" width="13.85546875" style="53" customWidth="1"/>
    <col min="6662" max="6914" width="9.140625" style="53"/>
    <col min="6915" max="6915" width="50.5703125" style="53" customWidth="1"/>
    <col min="6916" max="6916" width="9.140625" style="53"/>
    <col min="6917" max="6917" width="13.85546875" style="53" customWidth="1"/>
    <col min="6918" max="7170" width="9.140625" style="53"/>
    <col min="7171" max="7171" width="50.5703125" style="53" customWidth="1"/>
    <col min="7172" max="7172" width="9.140625" style="53"/>
    <col min="7173" max="7173" width="13.85546875" style="53" customWidth="1"/>
    <col min="7174" max="7426" width="9.140625" style="53"/>
    <col min="7427" max="7427" width="50.5703125" style="53" customWidth="1"/>
    <col min="7428" max="7428" width="9.140625" style="53"/>
    <col min="7429" max="7429" width="13.85546875" style="53" customWidth="1"/>
    <col min="7430" max="7682" width="9.140625" style="53"/>
    <col min="7683" max="7683" width="50.5703125" style="53" customWidth="1"/>
    <col min="7684" max="7684" width="9.140625" style="53"/>
    <col min="7685" max="7685" width="13.85546875" style="53" customWidth="1"/>
    <col min="7686" max="7938" width="9.140625" style="53"/>
    <col min="7939" max="7939" width="50.5703125" style="53" customWidth="1"/>
    <col min="7940" max="7940" width="9.140625" style="53"/>
    <col min="7941" max="7941" width="13.85546875" style="53" customWidth="1"/>
    <col min="7942" max="8194" width="9.140625" style="53"/>
    <col min="8195" max="8195" width="50.5703125" style="53" customWidth="1"/>
    <col min="8196" max="8196" width="9.140625" style="53"/>
    <col min="8197" max="8197" width="13.85546875" style="53" customWidth="1"/>
    <col min="8198" max="8450" width="9.140625" style="53"/>
    <col min="8451" max="8451" width="50.5703125" style="53" customWidth="1"/>
    <col min="8452" max="8452" width="9.140625" style="53"/>
    <col min="8453" max="8453" width="13.85546875" style="53" customWidth="1"/>
    <col min="8454" max="8706" width="9.140625" style="53"/>
    <col min="8707" max="8707" width="50.5703125" style="53" customWidth="1"/>
    <col min="8708" max="8708" width="9.140625" style="53"/>
    <col min="8709" max="8709" width="13.85546875" style="53" customWidth="1"/>
    <col min="8710" max="8962" width="9.140625" style="53"/>
    <col min="8963" max="8963" width="50.5703125" style="53" customWidth="1"/>
    <col min="8964" max="8964" width="9.140625" style="53"/>
    <col min="8965" max="8965" width="13.85546875" style="53" customWidth="1"/>
    <col min="8966" max="9218" width="9.140625" style="53"/>
    <col min="9219" max="9219" width="50.5703125" style="53" customWidth="1"/>
    <col min="9220" max="9220" width="9.140625" style="53"/>
    <col min="9221" max="9221" width="13.85546875" style="53" customWidth="1"/>
    <col min="9222" max="9474" width="9.140625" style="53"/>
    <col min="9475" max="9475" width="50.5703125" style="53" customWidth="1"/>
    <col min="9476" max="9476" width="9.140625" style="53"/>
    <col min="9477" max="9477" width="13.85546875" style="53" customWidth="1"/>
    <col min="9478" max="9730" width="9.140625" style="53"/>
    <col min="9731" max="9731" width="50.5703125" style="53" customWidth="1"/>
    <col min="9732" max="9732" width="9.140625" style="53"/>
    <col min="9733" max="9733" width="13.85546875" style="53" customWidth="1"/>
    <col min="9734" max="9986" width="9.140625" style="53"/>
    <col min="9987" max="9987" width="50.5703125" style="53" customWidth="1"/>
    <col min="9988" max="9988" width="9.140625" style="53"/>
    <col min="9989" max="9989" width="13.85546875" style="53" customWidth="1"/>
    <col min="9990" max="10242" width="9.140625" style="53"/>
    <col min="10243" max="10243" width="50.5703125" style="53" customWidth="1"/>
    <col min="10244" max="10244" width="9.140625" style="53"/>
    <col min="10245" max="10245" width="13.85546875" style="53" customWidth="1"/>
    <col min="10246" max="10498" width="9.140625" style="53"/>
    <col min="10499" max="10499" width="50.5703125" style="53" customWidth="1"/>
    <col min="10500" max="10500" width="9.140625" style="53"/>
    <col min="10501" max="10501" width="13.85546875" style="53" customWidth="1"/>
    <col min="10502" max="10754" width="9.140625" style="53"/>
    <col min="10755" max="10755" width="50.5703125" style="53" customWidth="1"/>
    <col min="10756" max="10756" width="9.140625" style="53"/>
    <col min="10757" max="10757" width="13.85546875" style="53" customWidth="1"/>
    <col min="10758" max="11010" width="9.140625" style="53"/>
    <col min="11011" max="11011" width="50.5703125" style="53" customWidth="1"/>
    <col min="11012" max="11012" width="9.140625" style="53"/>
    <col min="11013" max="11013" width="13.85546875" style="53" customWidth="1"/>
    <col min="11014" max="11266" width="9.140625" style="53"/>
    <col min="11267" max="11267" width="50.5703125" style="53" customWidth="1"/>
    <col min="11268" max="11268" width="9.140625" style="53"/>
    <col min="11269" max="11269" width="13.85546875" style="53" customWidth="1"/>
    <col min="11270" max="11522" width="9.140625" style="53"/>
    <col min="11523" max="11523" width="50.5703125" style="53" customWidth="1"/>
    <col min="11524" max="11524" width="9.140625" style="53"/>
    <col min="11525" max="11525" width="13.85546875" style="53" customWidth="1"/>
    <col min="11526" max="11778" width="9.140625" style="53"/>
    <col min="11779" max="11779" width="50.5703125" style="53" customWidth="1"/>
    <col min="11780" max="11780" width="9.140625" style="53"/>
    <col min="11781" max="11781" width="13.85546875" style="53" customWidth="1"/>
    <col min="11782" max="12034" width="9.140625" style="53"/>
    <col min="12035" max="12035" width="50.5703125" style="53" customWidth="1"/>
    <col min="12036" max="12036" width="9.140625" style="53"/>
    <col min="12037" max="12037" width="13.85546875" style="53" customWidth="1"/>
    <col min="12038" max="12290" width="9.140625" style="53"/>
    <col min="12291" max="12291" width="50.5703125" style="53" customWidth="1"/>
    <col min="12292" max="12292" width="9.140625" style="53"/>
    <col min="12293" max="12293" width="13.85546875" style="53" customWidth="1"/>
    <col min="12294" max="12546" width="9.140625" style="53"/>
    <col min="12547" max="12547" width="50.5703125" style="53" customWidth="1"/>
    <col min="12548" max="12548" width="9.140625" style="53"/>
    <col min="12549" max="12549" width="13.85546875" style="53" customWidth="1"/>
    <col min="12550" max="12802" width="9.140625" style="53"/>
    <col min="12803" max="12803" width="50.5703125" style="53" customWidth="1"/>
    <col min="12804" max="12804" width="9.140625" style="53"/>
    <col min="12805" max="12805" width="13.85546875" style="53" customWidth="1"/>
    <col min="12806" max="13058" width="9.140625" style="53"/>
    <col min="13059" max="13059" width="50.5703125" style="53" customWidth="1"/>
    <col min="13060" max="13060" width="9.140625" style="53"/>
    <col min="13061" max="13061" width="13.85546875" style="53" customWidth="1"/>
    <col min="13062" max="13314" width="9.140625" style="53"/>
    <col min="13315" max="13315" width="50.5703125" style="53" customWidth="1"/>
    <col min="13316" max="13316" width="9.140625" style="53"/>
    <col min="13317" max="13317" width="13.85546875" style="53" customWidth="1"/>
    <col min="13318" max="13570" width="9.140625" style="53"/>
    <col min="13571" max="13571" width="50.5703125" style="53" customWidth="1"/>
    <col min="13572" max="13572" width="9.140625" style="53"/>
    <col min="13573" max="13573" width="13.85546875" style="53" customWidth="1"/>
    <col min="13574" max="13826" width="9.140625" style="53"/>
    <col min="13827" max="13827" width="50.5703125" style="53" customWidth="1"/>
    <col min="13828" max="13828" width="9.140625" style="53"/>
    <col min="13829" max="13829" width="13.85546875" style="53" customWidth="1"/>
    <col min="13830" max="14082" width="9.140625" style="53"/>
    <col min="14083" max="14083" width="50.5703125" style="53" customWidth="1"/>
    <col min="14084" max="14084" width="9.140625" style="53"/>
    <col min="14085" max="14085" width="13.85546875" style="53" customWidth="1"/>
    <col min="14086" max="14338" width="9.140625" style="53"/>
    <col min="14339" max="14339" width="50.5703125" style="53" customWidth="1"/>
    <col min="14340" max="14340" width="9.140625" style="53"/>
    <col min="14341" max="14341" width="13.85546875" style="53" customWidth="1"/>
    <col min="14342" max="14594" width="9.140625" style="53"/>
    <col min="14595" max="14595" width="50.5703125" style="53" customWidth="1"/>
    <col min="14596" max="14596" width="9.140625" style="53"/>
    <col min="14597" max="14597" width="13.85546875" style="53" customWidth="1"/>
    <col min="14598" max="14850" width="9.140625" style="53"/>
    <col min="14851" max="14851" width="50.5703125" style="53" customWidth="1"/>
    <col min="14852" max="14852" width="9.140625" style="53"/>
    <col min="14853" max="14853" width="13.85546875" style="53" customWidth="1"/>
    <col min="14854" max="15106" width="9.140625" style="53"/>
    <col min="15107" max="15107" width="50.5703125" style="53" customWidth="1"/>
    <col min="15108" max="15108" width="9.140625" style="53"/>
    <col min="15109" max="15109" width="13.85546875" style="53" customWidth="1"/>
    <col min="15110" max="15362" width="9.140625" style="53"/>
    <col min="15363" max="15363" width="50.5703125" style="53" customWidth="1"/>
    <col min="15364" max="15364" width="9.140625" style="53"/>
    <col min="15365" max="15365" width="13.85546875" style="53" customWidth="1"/>
    <col min="15366" max="15618" width="9.140625" style="53"/>
    <col min="15619" max="15619" width="50.5703125" style="53" customWidth="1"/>
    <col min="15620" max="15620" width="9.140625" style="53"/>
    <col min="15621" max="15621" width="13.85546875" style="53" customWidth="1"/>
    <col min="15622" max="15874" width="9.140625" style="53"/>
    <col min="15875" max="15875" width="50.5703125" style="53" customWidth="1"/>
    <col min="15876" max="15876" width="9.140625" style="53"/>
    <col min="15877" max="15877" width="13.85546875" style="53" customWidth="1"/>
    <col min="15878" max="16130" width="9.140625" style="53"/>
    <col min="16131" max="16131" width="50.5703125" style="53" customWidth="1"/>
    <col min="16132" max="16132" width="9.140625" style="53"/>
    <col min="16133" max="16133" width="13.85546875" style="53" customWidth="1"/>
    <col min="16134" max="16384" width="9.140625" style="53"/>
  </cols>
  <sheetData>
    <row r="3" spans="2:7" s="30" customFormat="1" ht="18">
      <c r="B3" s="27" t="s">
        <v>9</v>
      </c>
      <c r="C3" s="28"/>
      <c r="D3" s="28"/>
      <c r="E3" s="29"/>
    </row>
    <row r="4" spans="2:7" s="30" customFormat="1" ht="15">
      <c r="B4" s="31"/>
      <c r="E4" s="32"/>
    </row>
    <row r="5" spans="2:7" s="34" customFormat="1" ht="15">
      <c r="B5" s="33" t="s">
        <v>13</v>
      </c>
      <c r="E5" s="35"/>
    </row>
    <row r="6" spans="2:7" s="34" customFormat="1" ht="15.75" customHeight="1">
      <c r="B6" s="36"/>
      <c r="C6" s="37"/>
      <c r="D6" s="37"/>
      <c r="E6" s="38"/>
    </row>
    <row r="7" spans="2:7" s="30" customFormat="1" ht="15" customHeight="1">
      <c r="B7" s="39" t="s">
        <v>46</v>
      </c>
      <c r="C7" s="31" t="s">
        <v>595</v>
      </c>
      <c r="D7" s="31"/>
      <c r="E7" s="40">
        <f>+'REK ETAPA-1'!E29</f>
        <v>14500</v>
      </c>
    </row>
    <row r="8" spans="2:7" s="30" customFormat="1" ht="15" customHeight="1">
      <c r="B8" s="39"/>
      <c r="C8" s="31"/>
      <c r="D8" s="31"/>
      <c r="E8" s="40"/>
    </row>
    <row r="9" spans="2:7" s="30" customFormat="1" ht="15" customHeight="1">
      <c r="B9" s="39" t="s">
        <v>55</v>
      </c>
      <c r="C9" s="61" t="s">
        <v>596</v>
      </c>
      <c r="D9" s="31"/>
      <c r="E9" s="40">
        <f>+'REK ETAPA-2'!E29</f>
        <v>14500</v>
      </c>
      <c r="G9" s="77"/>
    </row>
    <row r="10" spans="2:7" s="30" customFormat="1" ht="15" customHeight="1">
      <c r="B10" s="41"/>
      <c r="C10" s="42"/>
      <c r="D10" s="42"/>
      <c r="E10" s="43"/>
    </row>
    <row r="11" spans="2:7" s="31" customFormat="1" ht="15" customHeight="1" thickBot="1">
      <c r="B11" s="44"/>
      <c r="C11" s="45" t="s">
        <v>10</v>
      </c>
      <c r="D11" s="45"/>
      <c r="E11" s="46">
        <f>SUM(E7:E9)</f>
        <v>29000</v>
      </c>
    </row>
    <row r="12" spans="2:7" s="30" customFormat="1" ht="15" customHeight="1" thickTop="1">
      <c r="B12" s="47"/>
      <c r="E12" s="48"/>
    </row>
    <row r="13" spans="2:7" s="30" customFormat="1" ht="15" customHeight="1">
      <c r="B13" s="49" t="s">
        <v>57</v>
      </c>
      <c r="C13" s="30" t="s">
        <v>1354</v>
      </c>
      <c r="D13" s="50">
        <v>0.1</v>
      </c>
      <c r="E13" s="48">
        <f>+E11*$D13</f>
        <v>2900</v>
      </c>
    </row>
    <row r="14" spans="2:7" s="30" customFormat="1" ht="15" customHeight="1">
      <c r="B14" s="47"/>
      <c r="E14" s="51"/>
    </row>
    <row r="15" spans="2:7" s="31" customFormat="1" ht="15" customHeight="1" thickBot="1">
      <c r="B15" s="44"/>
      <c r="C15" s="45" t="s">
        <v>26</v>
      </c>
      <c r="D15" s="45"/>
      <c r="E15" s="46">
        <f>SUM(E11:E13)</f>
        <v>31900</v>
      </c>
    </row>
    <row r="16" spans="2:7" ht="15" thickTop="1">
      <c r="B16" s="52"/>
      <c r="E16" s="54"/>
    </row>
    <row r="17" spans="2:5" s="30" customFormat="1" ht="15" customHeight="1">
      <c r="B17" s="47"/>
      <c r="C17" s="30" t="s">
        <v>11</v>
      </c>
      <c r="D17" s="50">
        <v>0.22</v>
      </c>
      <c r="E17" s="48">
        <f>+E15*$D17</f>
        <v>7018</v>
      </c>
    </row>
    <row r="18" spans="2:5" s="30" customFormat="1" ht="15" customHeight="1">
      <c r="B18" s="47"/>
      <c r="E18" s="51"/>
    </row>
    <row r="19" spans="2:5" s="31" customFormat="1" ht="15" customHeight="1" thickBot="1">
      <c r="B19" s="44"/>
      <c r="C19" s="45" t="s">
        <v>12</v>
      </c>
      <c r="D19" s="45"/>
      <c r="E19" s="83">
        <f>SUM(E15:E17)</f>
        <v>38918</v>
      </c>
    </row>
    <row r="20" spans="2:5" ht="15" thickTop="1"/>
    <row r="26" spans="2:5" ht="15">
      <c r="C26" s="56"/>
    </row>
    <row r="27" spans="2:5">
      <c r="C27" s="55"/>
    </row>
  </sheetData>
  <sheetProtection algorithmName="SHA-512" hashValue="qKdJZxb1z52U7+u48yAnn4S1x9n0Skrq4S/CoHXI4xopnzkyocvnZ/AtvZnJ3hq5kLtri1GPT1XsGliHZUc6eA==" saltValue="RQVKj94j6XlsG97Fz+LfeA=="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2" manualBreakCount="2">
    <brk id="5" max="12" man="1"/>
    <brk id="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0FB3D-758D-4B0D-8CCA-AD0EB7513F80}">
  <sheetPr>
    <tabColor rgb="FF00339C"/>
  </sheetPr>
  <dimension ref="B1:K48"/>
  <sheetViews>
    <sheetView view="pageBreakPreview" zoomScaleNormal="100" zoomScaleSheetLayoutView="100" workbookViewId="0">
      <selection activeCell="E10" sqref="E10"/>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590</v>
      </c>
      <c r="C1" s="85" t="str">
        <f ca="1">MID(CELL("filename",A1),FIND("]",CELL("filename",A1))+1,255)</f>
        <v>STRUGA PERILŠČICA</v>
      </c>
    </row>
    <row r="3" spans="2:10">
      <c r="B3" s="91" t="s">
        <v>14</v>
      </c>
    </row>
    <row r="4" spans="2:10">
      <c r="B4" s="93" t="str">
        <f ca="1">"REKAPITULACIJA "&amp;C1</f>
        <v>REKAPITULACIJA STRUGA PERILŠČICA</v>
      </c>
      <c r="C4" s="94"/>
      <c r="D4" s="94"/>
      <c r="E4" s="95"/>
      <c r="F4" s="95"/>
      <c r="G4" s="19"/>
      <c r="H4" s="57"/>
      <c r="I4" s="96"/>
    </row>
    <row r="5" spans="2:10">
      <c r="B5" s="97"/>
      <c r="C5" s="98"/>
      <c r="D5" s="99"/>
      <c r="H5" s="100"/>
      <c r="I5" s="101"/>
      <c r="J5" s="102"/>
    </row>
    <row r="6" spans="2:10">
      <c r="B6" s="103" t="s">
        <v>47</v>
      </c>
      <c r="D6" s="104" t="str">
        <f>VLOOKUP(B6,$B$16:$H$9806,2,FALSE)</f>
        <v>PREDDELA</v>
      </c>
      <c r="E6" s="105"/>
      <c r="F6" s="88"/>
      <c r="H6" s="106">
        <f>VLOOKUP($D6&amp;" SKUPAJ:",$G$16:H$9806,2,FALSE)</f>
        <v>0</v>
      </c>
      <c r="I6" s="107"/>
      <c r="J6" s="108"/>
    </row>
    <row r="7" spans="2:10">
      <c r="B7" s="103"/>
      <c r="D7" s="104"/>
      <c r="E7" s="105"/>
      <c r="F7" s="88"/>
      <c r="H7" s="106"/>
      <c r="I7" s="109"/>
      <c r="J7" s="110"/>
    </row>
    <row r="8" spans="2:10">
      <c r="B8" s="103" t="s">
        <v>48</v>
      </c>
      <c r="D8" s="104" t="str">
        <f>VLOOKUP(B8,$B$16:$H$9806,2,FALSE)</f>
        <v>ZEMELJSKA DELA IN TEMELJENJE</v>
      </c>
      <c r="E8" s="105"/>
      <c r="F8" s="88"/>
      <c r="H8" s="106">
        <f>VLOOKUP($D8&amp;" SKUPAJ:",$G$16:H$9806,2,FALSE)</f>
        <v>0</v>
      </c>
      <c r="I8" s="111"/>
      <c r="J8" s="112"/>
    </row>
    <row r="9" spans="2:10">
      <c r="B9" s="103"/>
      <c r="D9" s="104"/>
      <c r="E9" s="105"/>
      <c r="F9" s="88"/>
      <c r="H9" s="106"/>
      <c r="I9" s="96"/>
    </row>
    <row r="10" spans="2:10">
      <c r="B10" s="103" t="s">
        <v>45</v>
      </c>
      <c r="D10" s="104" t="str">
        <f>VLOOKUP(B10,$B$16:$H$9806,2,FALSE)</f>
        <v>RAZNA DELA</v>
      </c>
      <c r="E10" s="105"/>
      <c r="F10" s="88"/>
      <c r="H10" s="106">
        <f>VLOOKUP($D10&amp;" SKUPAJ:",$G$16:H$9806,2,FALSE)</f>
        <v>0</v>
      </c>
    </row>
    <row r="11" spans="2:10">
      <c r="B11" s="103"/>
      <c r="D11" s="104"/>
      <c r="E11" s="105"/>
      <c r="F11" s="88"/>
      <c r="H11" s="106"/>
    </row>
    <row r="12" spans="2:10">
      <c r="B12" s="103" t="s">
        <v>69</v>
      </c>
      <c r="D12" s="104" t="str">
        <f>VLOOKUP(B12,$B$16:$H$9806,2,FALSE)</f>
        <v>TUJE STORITVE</v>
      </c>
      <c r="E12" s="105"/>
      <c r="F12" s="88"/>
      <c r="H12" s="106">
        <f>VLOOKUP($D12&amp;" SKUPAJ:",$G$16:H$9806,2,FALSE)</f>
        <v>0</v>
      </c>
      <c r="I12" s="111"/>
      <c r="J12" s="112"/>
    </row>
    <row r="13" spans="2:10" s="89" customFormat="1" ht="16.5" thickBot="1">
      <c r="B13" s="113"/>
      <c r="C13" s="114"/>
      <c r="D13" s="115"/>
      <c r="E13" s="116"/>
      <c r="F13" s="117"/>
      <c r="G13" s="20"/>
      <c r="H13" s="118"/>
    </row>
    <row r="14" spans="2:10" s="89" customFormat="1" ht="16.5" thickTop="1">
      <c r="B14" s="119"/>
      <c r="C14" s="120"/>
      <c r="D14" s="121"/>
      <c r="E14" s="122"/>
      <c r="F14" s="123"/>
      <c r="G14" s="21" t="str">
        <f ca="1">"SKUPAJ "&amp;C1&amp;" (BREZ DDV):"</f>
        <v>SKUPAJ STRUGA PERILŠČICA (BREZ DDV):</v>
      </c>
      <c r="H14" s="124">
        <f>ROUND(SUM(H6:H12),2)</f>
        <v>0</v>
      </c>
    </row>
    <row r="16" spans="2:10" s="89" customFormat="1" ht="16.5" thickBot="1">
      <c r="B16" s="125" t="s">
        <v>0</v>
      </c>
      <c r="C16" s="126" t="s">
        <v>1</v>
      </c>
      <c r="D16" s="127" t="s">
        <v>2</v>
      </c>
      <c r="E16" s="128" t="s">
        <v>3</v>
      </c>
      <c r="F16" s="128" t="s">
        <v>4</v>
      </c>
      <c r="G16" s="22" t="s">
        <v>5</v>
      </c>
      <c r="H16" s="128" t="s">
        <v>6</v>
      </c>
    </row>
    <row r="18" spans="2:11">
      <c r="B18" s="129"/>
      <c r="C18" s="129"/>
      <c r="D18" s="129"/>
      <c r="E18" s="129"/>
      <c r="F18" s="129"/>
      <c r="G18" s="78"/>
      <c r="H18" s="129"/>
    </row>
    <row r="20" spans="2:11" s="89" customFormat="1">
      <c r="B20" s="130" t="s">
        <v>47</v>
      </c>
      <c r="C20" s="182" t="s">
        <v>97</v>
      </c>
      <c r="D20" s="182"/>
      <c r="E20" s="131"/>
      <c r="F20" s="132"/>
      <c r="G20" s="23"/>
      <c r="H20" s="133"/>
    </row>
    <row r="21" spans="2:11" s="89" customFormat="1">
      <c r="B21" s="134"/>
      <c r="C21" s="183"/>
      <c r="D21" s="183"/>
      <c r="E21" s="183"/>
      <c r="F21" s="183"/>
      <c r="G21" s="24"/>
      <c r="H21" s="135"/>
    </row>
    <row r="22" spans="2:11" s="89" customFormat="1" ht="78.75">
      <c r="B22" s="136">
        <f>+COUNT($B$21:B21)+1</f>
        <v>1</v>
      </c>
      <c r="C22" s="58"/>
      <c r="D22" s="59" t="s">
        <v>456</v>
      </c>
      <c r="E22" s="57" t="s">
        <v>52</v>
      </c>
      <c r="F22" s="57">
        <v>1</v>
      </c>
      <c r="G22" s="26"/>
      <c r="H22" s="135">
        <f>+$F22*G22</f>
        <v>0</v>
      </c>
      <c r="K22" s="87"/>
    </row>
    <row r="23" spans="2:11" s="89" customFormat="1" ht="47.25">
      <c r="B23" s="136">
        <f>+COUNT($B$21:B22)+1</f>
        <v>2</v>
      </c>
      <c r="C23" s="58"/>
      <c r="D23" s="59" t="s">
        <v>457</v>
      </c>
      <c r="E23" s="57" t="s">
        <v>52</v>
      </c>
      <c r="F23" s="57">
        <v>1</v>
      </c>
      <c r="G23" s="26"/>
      <c r="H23" s="135">
        <f t="shared" ref="H23" si="0">+$F23*G23</f>
        <v>0</v>
      </c>
      <c r="K23" s="87"/>
    </row>
    <row r="24" spans="2:11" s="89" customFormat="1" ht="15.75" customHeight="1">
      <c r="B24" s="141"/>
      <c r="C24" s="142"/>
      <c r="D24" s="143"/>
      <c r="E24" s="144"/>
      <c r="F24" s="145"/>
      <c r="G24" s="64"/>
      <c r="H24" s="146"/>
    </row>
    <row r="25" spans="2:11" s="89" customFormat="1">
      <c r="B25" s="147"/>
      <c r="C25" s="148"/>
      <c r="D25" s="148"/>
      <c r="E25" s="149"/>
      <c r="F25" s="149"/>
      <c r="G25" s="25" t="str">
        <f>C20&amp;" SKUPAJ:"</f>
        <v>PREDDELA SKUPAJ:</v>
      </c>
      <c r="H25" s="150">
        <f>SUM(H$22:H$23)</f>
        <v>0</v>
      </c>
    </row>
    <row r="26" spans="2:11" s="89" customFormat="1">
      <c r="B26" s="141"/>
      <c r="C26" s="142"/>
      <c r="D26" s="143"/>
      <c r="E26" s="144"/>
      <c r="F26" s="145"/>
      <c r="G26" s="64"/>
      <c r="H26" s="146"/>
    </row>
    <row r="27" spans="2:11" s="89" customFormat="1">
      <c r="B27" s="130" t="s">
        <v>48</v>
      </c>
      <c r="C27" s="182" t="s">
        <v>168</v>
      </c>
      <c r="D27" s="182"/>
      <c r="E27" s="131"/>
      <c r="F27" s="132"/>
      <c r="G27" s="23"/>
      <c r="H27" s="133"/>
    </row>
    <row r="28" spans="2:11" s="89" customFormat="1">
      <c r="B28" s="134"/>
      <c r="C28" s="183"/>
      <c r="D28" s="183"/>
      <c r="E28" s="183"/>
      <c r="F28" s="183"/>
      <c r="G28" s="24"/>
      <c r="H28" s="135"/>
    </row>
    <row r="29" spans="2:11" s="89" customFormat="1" ht="31.5">
      <c r="B29" s="136">
        <f>+COUNT($B$28:B28)+1</f>
        <v>1</v>
      </c>
      <c r="C29" s="58"/>
      <c r="D29" s="59" t="s">
        <v>458</v>
      </c>
      <c r="E29" s="57"/>
      <c r="F29" s="57"/>
      <c r="G29" s="26"/>
      <c r="H29" s="135"/>
    </row>
    <row r="30" spans="2:11" s="89" customFormat="1" ht="15.75" customHeight="1">
      <c r="B30" s="141"/>
      <c r="C30" s="142"/>
      <c r="D30" s="143"/>
      <c r="E30" s="144"/>
      <c r="F30" s="145"/>
      <c r="G30" s="64"/>
      <c r="H30" s="146"/>
    </row>
    <row r="31" spans="2:11" s="89" customFormat="1">
      <c r="B31" s="147"/>
      <c r="C31" s="148"/>
      <c r="D31" s="148"/>
      <c r="E31" s="149"/>
      <c r="F31" s="149"/>
      <c r="G31" s="25" t="str">
        <f>C27&amp;" SKUPAJ:"</f>
        <v>ZEMELJSKA DELA IN TEMELJENJE SKUPAJ:</v>
      </c>
      <c r="H31" s="150">
        <f>SUM(H$29:H$29)</f>
        <v>0</v>
      </c>
    </row>
    <row r="32" spans="2:11" s="89" customFormat="1">
      <c r="B32" s="152"/>
      <c r="C32" s="142"/>
      <c r="D32" s="153"/>
      <c r="E32" s="154"/>
      <c r="F32" s="145"/>
      <c r="G32" s="64"/>
      <c r="H32" s="146"/>
      <c r="J32" s="90"/>
    </row>
    <row r="33" spans="2:10" s="89" customFormat="1">
      <c r="B33" s="130" t="s">
        <v>45</v>
      </c>
      <c r="C33" s="182" t="s">
        <v>455</v>
      </c>
      <c r="D33" s="182"/>
      <c r="E33" s="131"/>
      <c r="F33" s="132"/>
      <c r="G33" s="23"/>
      <c r="H33" s="133"/>
      <c r="J33" s="90"/>
    </row>
    <row r="34" spans="2:10" s="89" customFormat="1">
      <c r="B34" s="134"/>
      <c r="C34" s="184"/>
      <c r="D34" s="184"/>
      <c r="E34" s="184"/>
      <c r="F34" s="184"/>
      <c r="G34" s="24"/>
      <c r="H34" s="135"/>
    </row>
    <row r="35" spans="2:10" s="89" customFormat="1" ht="31.5">
      <c r="B35" s="136">
        <f>+COUNT(#REF!)+1</f>
        <v>1</v>
      </c>
      <c r="C35" s="58"/>
      <c r="D35" s="59" t="s">
        <v>459</v>
      </c>
      <c r="E35" s="57"/>
      <c r="F35" s="57"/>
      <c r="G35" s="26"/>
      <c r="H35" s="135"/>
      <c r="J35" s="90"/>
    </row>
    <row r="36" spans="2:10" s="89" customFormat="1">
      <c r="B36" s="136"/>
      <c r="C36" s="58"/>
      <c r="D36" s="59" t="s">
        <v>1013</v>
      </c>
      <c r="E36" s="57" t="s">
        <v>25</v>
      </c>
      <c r="F36" s="57">
        <v>25.5</v>
      </c>
      <c r="G36" s="26"/>
      <c r="H36" s="135">
        <f t="shared" ref="H36:H39" si="1">+$F36*G36</f>
        <v>0</v>
      </c>
      <c r="J36" s="90"/>
    </row>
    <row r="37" spans="2:10" s="89" customFormat="1">
      <c r="B37" s="136"/>
      <c r="C37" s="58"/>
      <c r="D37" s="59" t="s">
        <v>460</v>
      </c>
      <c r="E37" s="57" t="s">
        <v>25</v>
      </c>
      <c r="F37" s="57">
        <v>30</v>
      </c>
      <c r="G37" s="26"/>
      <c r="H37" s="135">
        <f t="shared" si="1"/>
        <v>0</v>
      </c>
      <c r="J37" s="90"/>
    </row>
    <row r="38" spans="2:10" s="89" customFormat="1" ht="110.25">
      <c r="B38" s="136">
        <f>+COUNT($B$35:B37)+1</f>
        <v>2</v>
      </c>
      <c r="C38" s="58"/>
      <c r="D38" s="59" t="s">
        <v>461</v>
      </c>
      <c r="E38" s="57" t="s">
        <v>23</v>
      </c>
      <c r="F38" s="57">
        <v>1</v>
      </c>
      <c r="G38" s="26"/>
      <c r="H38" s="135">
        <f t="shared" si="1"/>
        <v>0</v>
      </c>
      <c r="J38" s="90"/>
    </row>
    <row r="39" spans="2:10" s="89" customFormat="1" ht="110.25">
      <c r="B39" s="136">
        <f>+COUNT($B$35:B38)+1</f>
        <v>3</v>
      </c>
      <c r="C39" s="58"/>
      <c r="D39" s="59" t="s">
        <v>462</v>
      </c>
      <c r="E39" s="57" t="s">
        <v>23</v>
      </c>
      <c r="F39" s="57">
        <v>1</v>
      </c>
      <c r="G39" s="26"/>
      <c r="H39" s="135">
        <f t="shared" si="1"/>
        <v>0</v>
      </c>
      <c r="J39" s="90"/>
    </row>
    <row r="40" spans="2:10" s="89" customFormat="1" ht="15.75" customHeight="1">
      <c r="B40" s="141"/>
      <c r="C40" s="142"/>
      <c r="D40" s="143"/>
      <c r="E40" s="144"/>
      <c r="F40" s="145"/>
      <c r="G40" s="64"/>
      <c r="H40" s="146"/>
    </row>
    <row r="41" spans="2:10" s="89" customFormat="1" ht="16.5" thickBot="1">
      <c r="B41" s="147"/>
      <c r="C41" s="148"/>
      <c r="D41" s="148"/>
      <c r="E41" s="149"/>
      <c r="F41" s="149"/>
      <c r="G41" s="25" t="str">
        <f>C33&amp;" SKUPAJ:"</f>
        <v>RAZNA DELA SKUPAJ:</v>
      </c>
      <c r="H41" s="150">
        <f>SUM(H$35:H$39)</f>
        <v>0</v>
      </c>
    </row>
    <row r="43" spans="2:10" s="89" customFormat="1">
      <c r="B43" s="130" t="s">
        <v>69</v>
      </c>
      <c r="C43" s="182" t="s">
        <v>8</v>
      </c>
      <c r="D43" s="182"/>
      <c r="E43" s="131"/>
      <c r="F43" s="132"/>
      <c r="G43" s="23"/>
      <c r="H43" s="133"/>
      <c r="J43" s="90"/>
    </row>
    <row r="44" spans="2:10" s="89" customFormat="1">
      <c r="B44" s="134"/>
      <c r="C44" s="183"/>
      <c r="D44" s="183"/>
      <c r="E44" s="183"/>
      <c r="F44" s="183"/>
      <c r="G44" s="24"/>
      <c r="H44" s="135"/>
    </row>
    <row r="45" spans="2:10" s="89" customFormat="1">
      <c r="B45" s="136">
        <f>+COUNT($B$44:B44)+1</f>
        <v>1</v>
      </c>
      <c r="C45" s="58" t="s">
        <v>62</v>
      </c>
      <c r="D45" s="59" t="s">
        <v>70</v>
      </c>
      <c r="E45" s="57" t="s">
        <v>71</v>
      </c>
      <c r="F45" s="57">
        <v>16</v>
      </c>
      <c r="G45" s="26"/>
      <c r="H45" s="135">
        <f t="shared" ref="H45:H46" si="2">+$F45*G45</f>
        <v>0</v>
      </c>
      <c r="J45" s="90"/>
    </row>
    <row r="46" spans="2:10" s="89" customFormat="1" ht="31.5">
      <c r="B46" s="136">
        <f>+COUNT($B$44:B45)+1</f>
        <v>2</v>
      </c>
      <c r="C46" s="58" t="s">
        <v>117</v>
      </c>
      <c r="D46" s="59" t="s">
        <v>463</v>
      </c>
      <c r="E46" s="57" t="s">
        <v>23</v>
      </c>
      <c r="F46" s="57">
        <v>1</v>
      </c>
      <c r="G46" s="26"/>
      <c r="H46" s="135">
        <f t="shared" si="2"/>
        <v>0</v>
      </c>
      <c r="J46" s="90"/>
    </row>
    <row r="47" spans="2:10" s="89" customFormat="1" ht="15.75" customHeight="1">
      <c r="B47" s="141"/>
      <c r="C47" s="142"/>
      <c r="D47" s="143"/>
      <c r="E47" s="144"/>
      <c r="F47" s="145"/>
      <c r="G47" s="64"/>
      <c r="H47" s="146"/>
    </row>
    <row r="48" spans="2:10" s="89" customFormat="1" ht="16.5" thickBot="1">
      <c r="B48" s="147"/>
      <c r="C48" s="148"/>
      <c r="D48" s="148"/>
      <c r="E48" s="149"/>
      <c r="F48" s="149"/>
      <c r="G48" s="25" t="str">
        <f>C43&amp;" SKUPAJ:"</f>
        <v>TUJE STORITVE SKUPAJ:</v>
      </c>
      <c r="H48" s="150">
        <f>SUM(H$45:H$46)</f>
        <v>0</v>
      </c>
    </row>
  </sheetData>
  <sheetProtection algorithmName="SHA-512" hashValue="gS883kPBq6yU84m4d/aBVzCVwlP5NE21Xt7tz8UX4WbMqKvQrg4GwH7TjQ4W3A3Qzv3MAtFYhW2f+FO8kn0Grw==" saltValue="BzcST64m6FsSV4k7cY3G4g==" spinCount="100000" sheet="1" objects="1" scenarios="1"/>
  <mergeCells count="8">
    <mergeCell ref="C20:D20"/>
    <mergeCell ref="C21:F21"/>
    <mergeCell ref="C27:D27"/>
    <mergeCell ref="C44:F44"/>
    <mergeCell ref="C43:D43"/>
    <mergeCell ref="C33:D33"/>
    <mergeCell ref="C34:F34"/>
    <mergeCell ref="C28:F28"/>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F724-AFEE-4E73-A2C8-810B92519F16}">
  <sheetPr>
    <tabColor rgb="FF00339C"/>
  </sheetPr>
  <dimension ref="B1:K56"/>
  <sheetViews>
    <sheetView view="pageBreakPreview" zoomScaleNormal="100" zoomScaleSheetLayoutView="100" workbookViewId="0">
      <selection activeCell="D14" sqref="D14"/>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591</v>
      </c>
      <c r="C1" s="85" t="str">
        <f ca="1">MID(CELL("filename",A1),FIND("]",CELL("filename",A1))+1,255)</f>
        <v>STRUGA</v>
      </c>
    </row>
    <row r="3" spans="2:10">
      <c r="B3" s="91" t="s">
        <v>14</v>
      </c>
    </row>
    <row r="4" spans="2:10">
      <c r="B4" s="93" t="str">
        <f ca="1">"REKAPITULACIJA "&amp;C1</f>
        <v>REKAPITULACIJA STRUGA</v>
      </c>
      <c r="C4" s="94"/>
      <c r="D4" s="94"/>
      <c r="E4" s="95"/>
      <c r="F4" s="95"/>
      <c r="G4" s="19"/>
      <c r="H4" s="57"/>
      <c r="I4" s="96"/>
    </row>
    <row r="5" spans="2:10">
      <c r="B5" s="97"/>
      <c r="C5" s="98"/>
      <c r="D5" s="99"/>
      <c r="H5" s="100"/>
      <c r="I5" s="101"/>
      <c r="J5" s="102"/>
    </row>
    <row r="6" spans="2:10">
      <c r="B6" s="103" t="s">
        <v>47</v>
      </c>
      <c r="D6" s="104" t="str">
        <f>VLOOKUP(B6,$B$16:$H$9814,2,FALSE)</f>
        <v>PREDDELA</v>
      </c>
      <c r="E6" s="105"/>
      <c r="F6" s="88"/>
      <c r="H6" s="106">
        <f>VLOOKUP($D6&amp;" SKUPAJ:",$G$16:H$9814,2,FALSE)</f>
        <v>0</v>
      </c>
      <c r="I6" s="107"/>
      <c r="J6" s="108"/>
    </row>
    <row r="7" spans="2:10">
      <c r="B7" s="103"/>
      <c r="D7" s="104"/>
      <c r="E7" s="105"/>
      <c r="F7" s="88"/>
      <c r="H7" s="106"/>
      <c r="I7" s="109"/>
      <c r="J7" s="110"/>
    </row>
    <row r="8" spans="2:10">
      <c r="B8" s="103" t="s">
        <v>48</v>
      </c>
      <c r="D8" s="104" t="str">
        <f>VLOOKUP(B8,$B$16:$H$9814,2,FALSE)</f>
        <v>ZEMELJSKA DELA IN TEMELJENJE</v>
      </c>
      <c r="E8" s="105"/>
      <c r="F8" s="88"/>
      <c r="H8" s="106">
        <f>VLOOKUP($D8&amp;" SKUPAJ:",$G$16:H$9814,2,FALSE)</f>
        <v>0</v>
      </c>
      <c r="I8" s="111"/>
      <c r="J8" s="112"/>
    </row>
    <row r="9" spans="2:10">
      <c r="B9" s="103"/>
      <c r="D9" s="104"/>
      <c r="E9" s="105"/>
      <c r="F9" s="88"/>
      <c r="H9" s="106"/>
      <c r="I9" s="96"/>
    </row>
    <row r="10" spans="2:10">
      <c r="B10" s="103" t="s">
        <v>45</v>
      </c>
      <c r="D10" s="104" t="str">
        <f>VLOOKUP(B10,$B$16:$H$9814,2,FALSE)</f>
        <v>RAZNA DELA</v>
      </c>
      <c r="E10" s="105"/>
      <c r="F10" s="88"/>
      <c r="H10" s="106">
        <f>VLOOKUP($D10&amp;" SKUPAJ:",$G$16:H$9814,2,FALSE)</f>
        <v>0</v>
      </c>
    </row>
    <row r="11" spans="2:10">
      <c r="B11" s="103"/>
      <c r="D11" s="104"/>
      <c r="E11" s="105"/>
      <c r="F11" s="88"/>
      <c r="H11" s="106"/>
    </row>
    <row r="12" spans="2:10">
      <c r="B12" s="103" t="s">
        <v>69</v>
      </c>
      <c r="D12" s="104" t="str">
        <f>VLOOKUP(B12,$B$16:$H$9814,2,FALSE)</f>
        <v>TUJE STORITVE</v>
      </c>
      <c r="E12" s="105"/>
      <c r="F12" s="88"/>
      <c r="H12" s="106">
        <f>VLOOKUP($D12&amp;" SKUPAJ:",$G$16:H$9814,2,FALSE)</f>
        <v>0</v>
      </c>
      <c r="I12" s="111"/>
      <c r="J12" s="112"/>
    </row>
    <row r="13" spans="2:10" s="89" customFormat="1" ht="16.5" thickBot="1">
      <c r="B13" s="113"/>
      <c r="C13" s="114"/>
      <c r="D13" s="115"/>
      <c r="E13" s="116"/>
      <c r="F13" s="117"/>
      <c r="G13" s="20"/>
      <c r="H13" s="118"/>
    </row>
    <row r="14" spans="2:10" s="89" customFormat="1" ht="16.5" thickTop="1">
      <c r="B14" s="119"/>
      <c r="C14" s="120"/>
      <c r="D14" s="121"/>
      <c r="E14" s="122"/>
      <c r="F14" s="123"/>
      <c r="G14" s="21" t="str">
        <f ca="1">"SKUPAJ "&amp;C1&amp;" (BREZ DDV):"</f>
        <v>SKUPAJ STRUGA (BREZ DDV):</v>
      </c>
      <c r="H14" s="124">
        <f>ROUND(SUM(H6:H12),2)</f>
        <v>0</v>
      </c>
    </row>
    <row r="16" spans="2:10" s="89" customFormat="1" ht="16.5" thickBot="1">
      <c r="B16" s="125" t="s">
        <v>0</v>
      </c>
      <c r="C16" s="126" t="s">
        <v>1</v>
      </c>
      <c r="D16" s="127" t="s">
        <v>2</v>
      </c>
      <c r="E16" s="128" t="s">
        <v>3</v>
      </c>
      <c r="F16" s="128" t="s">
        <v>4</v>
      </c>
      <c r="G16" s="22" t="s">
        <v>5</v>
      </c>
      <c r="H16" s="128" t="s">
        <v>6</v>
      </c>
    </row>
    <row r="18" spans="2:11">
      <c r="B18" s="129"/>
      <c r="C18" s="129"/>
      <c r="D18" s="129"/>
      <c r="E18" s="129"/>
      <c r="F18" s="129"/>
      <c r="G18" s="78"/>
      <c r="H18" s="129"/>
    </row>
    <row r="20" spans="2:11" s="89" customFormat="1">
      <c r="B20" s="130" t="s">
        <v>47</v>
      </c>
      <c r="C20" s="182" t="s">
        <v>97</v>
      </c>
      <c r="D20" s="182"/>
      <c r="E20" s="131"/>
      <c r="F20" s="132"/>
      <c r="G20" s="23"/>
      <c r="H20" s="133"/>
    </row>
    <row r="21" spans="2:11" s="89" customFormat="1">
      <c r="B21" s="134"/>
      <c r="C21" s="183"/>
      <c r="D21" s="183"/>
      <c r="E21" s="183"/>
      <c r="F21" s="183"/>
      <c r="G21" s="24"/>
      <c r="H21" s="135"/>
    </row>
    <row r="22" spans="2:11" s="89" customFormat="1" ht="78.75">
      <c r="B22" s="136">
        <f>+COUNT($B$21:B21)+1</f>
        <v>1</v>
      </c>
      <c r="C22" s="58"/>
      <c r="D22" s="59" t="s">
        <v>456</v>
      </c>
      <c r="E22" s="57" t="s">
        <v>52</v>
      </c>
      <c r="F22" s="57">
        <v>1</v>
      </c>
      <c r="G22" s="26"/>
      <c r="H22" s="135">
        <f>+$F22*G22</f>
        <v>0</v>
      </c>
      <c r="K22" s="87"/>
    </row>
    <row r="23" spans="2:11" s="89" customFormat="1" ht="47.25">
      <c r="B23" s="136">
        <f>+COUNT($B$21:B22)+1</f>
        <v>2</v>
      </c>
      <c r="C23" s="58"/>
      <c r="D23" s="59" t="s">
        <v>457</v>
      </c>
      <c r="E23" s="57" t="s">
        <v>52</v>
      </c>
      <c r="F23" s="57">
        <v>1</v>
      </c>
      <c r="G23" s="26"/>
      <c r="H23" s="135">
        <f t="shared" ref="H23" si="0">+$F23*G23</f>
        <v>0</v>
      </c>
      <c r="K23" s="87"/>
    </row>
    <row r="24" spans="2:11" s="89" customFormat="1" ht="15.75" customHeight="1">
      <c r="B24" s="141"/>
      <c r="C24" s="142"/>
      <c r="D24" s="143"/>
      <c r="E24" s="144"/>
      <c r="F24" s="145"/>
      <c r="G24" s="64"/>
      <c r="H24" s="146"/>
    </row>
    <row r="25" spans="2:11" s="89" customFormat="1">
      <c r="B25" s="147"/>
      <c r="C25" s="148"/>
      <c r="D25" s="148"/>
      <c r="E25" s="149"/>
      <c r="F25" s="149"/>
      <c r="G25" s="25" t="str">
        <f>C20&amp;" SKUPAJ:"</f>
        <v>PREDDELA SKUPAJ:</v>
      </c>
      <c r="H25" s="150">
        <f>SUM(H$22:H$23)</f>
        <v>0</v>
      </c>
    </row>
    <row r="26" spans="2:11" s="89" customFormat="1">
      <c r="B26" s="141"/>
      <c r="C26" s="142"/>
      <c r="D26" s="143"/>
      <c r="E26" s="144"/>
      <c r="F26" s="145"/>
      <c r="G26" s="64"/>
      <c r="H26" s="146"/>
    </row>
    <row r="27" spans="2:11" s="89" customFormat="1">
      <c r="B27" s="130" t="s">
        <v>48</v>
      </c>
      <c r="C27" s="182" t="s">
        <v>168</v>
      </c>
      <c r="D27" s="182"/>
      <c r="E27" s="131"/>
      <c r="F27" s="132"/>
      <c r="G27" s="23"/>
      <c r="H27" s="133"/>
    </row>
    <row r="28" spans="2:11" s="89" customFormat="1" ht="129" customHeight="1">
      <c r="B28" s="134"/>
      <c r="C28" s="184" t="s">
        <v>497</v>
      </c>
      <c r="D28" s="184"/>
      <c r="E28" s="184"/>
      <c r="F28" s="184"/>
      <c r="G28" s="24"/>
      <c r="H28" s="135"/>
    </row>
    <row r="29" spans="2:11" s="89" customFormat="1">
      <c r="B29" s="136">
        <f>+COUNT($B$28:B28)+1</f>
        <v>1</v>
      </c>
      <c r="C29" s="58"/>
      <c r="D29" s="59" t="s">
        <v>498</v>
      </c>
      <c r="E29" s="57" t="s">
        <v>25</v>
      </c>
      <c r="F29" s="57">
        <v>18</v>
      </c>
      <c r="G29" s="26"/>
      <c r="H29" s="135">
        <f t="shared" ref="H29:H37" si="1">+$F29*G29</f>
        <v>0</v>
      </c>
    </row>
    <row r="30" spans="2:11" s="89" customFormat="1" ht="47.25">
      <c r="B30" s="136">
        <f>+COUNT($B$28:B29)+1</f>
        <v>2</v>
      </c>
      <c r="C30" s="58"/>
      <c r="D30" s="59" t="s">
        <v>499</v>
      </c>
      <c r="E30" s="57"/>
      <c r="F30" s="57"/>
      <c r="G30" s="26"/>
      <c r="H30" s="135"/>
    </row>
    <row r="31" spans="2:11" s="89" customFormat="1">
      <c r="B31" s="136"/>
      <c r="C31" s="58"/>
      <c r="D31" s="59" t="s">
        <v>500</v>
      </c>
      <c r="E31" s="57" t="s">
        <v>25</v>
      </c>
      <c r="F31" s="57">
        <v>252</v>
      </c>
      <c r="G31" s="26"/>
      <c r="H31" s="135">
        <f t="shared" si="1"/>
        <v>0</v>
      </c>
    </row>
    <row r="32" spans="2:11" s="89" customFormat="1">
      <c r="B32" s="136"/>
      <c r="C32" s="58"/>
      <c r="D32" s="59" t="s">
        <v>501</v>
      </c>
      <c r="E32" s="57" t="s">
        <v>25</v>
      </c>
      <c r="F32" s="57">
        <v>60</v>
      </c>
      <c r="G32" s="26"/>
      <c r="H32" s="135">
        <f t="shared" si="1"/>
        <v>0</v>
      </c>
    </row>
    <row r="33" spans="2:10" s="89" customFormat="1" ht="31.5">
      <c r="B33" s="136">
        <f>+COUNT($B$28:B32)+1</f>
        <v>3</v>
      </c>
      <c r="C33" s="58"/>
      <c r="D33" s="59" t="s">
        <v>502</v>
      </c>
      <c r="E33" s="57" t="s">
        <v>25</v>
      </c>
      <c r="F33" s="57">
        <v>62</v>
      </c>
      <c r="G33" s="26"/>
      <c r="H33" s="135">
        <f t="shared" si="1"/>
        <v>0</v>
      </c>
    </row>
    <row r="34" spans="2:10" s="89" customFormat="1" ht="31.5">
      <c r="B34" s="136">
        <f>+COUNT($B$28:B33)+1</f>
        <v>4</v>
      </c>
      <c r="C34" s="58"/>
      <c r="D34" s="59" t="s">
        <v>503</v>
      </c>
      <c r="E34" s="57" t="s">
        <v>25</v>
      </c>
      <c r="F34" s="57">
        <v>30</v>
      </c>
      <c r="G34" s="26"/>
      <c r="H34" s="135">
        <f t="shared" si="1"/>
        <v>0</v>
      </c>
    </row>
    <row r="35" spans="2:10" s="89" customFormat="1" ht="47.25">
      <c r="B35" s="136">
        <f>+COUNT($B$28:B34)+1</f>
        <v>5</v>
      </c>
      <c r="C35" s="58"/>
      <c r="D35" s="59" t="s">
        <v>504</v>
      </c>
      <c r="E35" s="57" t="s">
        <v>25</v>
      </c>
      <c r="F35" s="57">
        <v>25</v>
      </c>
      <c r="G35" s="26"/>
      <c r="H35" s="135">
        <f t="shared" si="1"/>
        <v>0</v>
      </c>
    </row>
    <row r="36" spans="2:10" s="89" customFormat="1" ht="47.25">
      <c r="B36" s="136">
        <f>+COUNT($B$28:B35)+1</f>
        <v>6</v>
      </c>
      <c r="C36" s="58"/>
      <c r="D36" s="59" t="s">
        <v>505</v>
      </c>
      <c r="E36" s="57" t="s">
        <v>24</v>
      </c>
      <c r="F36" s="57">
        <v>357</v>
      </c>
      <c r="G36" s="26"/>
      <c r="H36" s="135">
        <f t="shared" si="1"/>
        <v>0</v>
      </c>
    </row>
    <row r="37" spans="2:10" s="89" customFormat="1" ht="31.5">
      <c r="B37" s="136">
        <f>+COUNT($B$28:B36)+1</f>
        <v>7</v>
      </c>
      <c r="C37" s="58"/>
      <c r="D37" s="59" t="s">
        <v>506</v>
      </c>
      <c r="E37" s="57" t="s">
        <v>25</v>
      </c>
      <c r="F37" s="57">
        <v>312</v>
      </c>
      <c r="G37" s="26"/>
      <c r="H37" s="135">
        <f t="shared" si="1"/>
        <v>0</v>
      </c>
    </row>
    <row r="38" spans="2:10" s="89" customFormat="1" ht="15.75" customHeight="1">
      <c r="B38" s="141"/>
      <c r="C38" s="142"/>
      <c r="D38" s="143"/>
      <c r="E38" s="144"/>
      <c r="F38" s="145"/>
      <c r="G38" s="64"/>
      <c r="H38" s="146"/>
    </row>
    <row r="39" spans="2:10" s="89" customFormat="1" ht="16.5" thickBot="1">
      <c r="B39" s="147"/>
      <c r="C39" s="148"/>
      <c r="D39" s="148"/>
      <c r="E39" s="149"/>
      <c r="F39" s="149"/>
      <c r="G39" s="25" t="str">
        <f>C27&amp;" SKUPAJ:"</f>
        <v>ZEMELJSKA DELA IN TEMELJENJE SKUPAJ:</v>
      </c>
      <c r="H39" s="150">
        <f>SUM(H$29:H$37)</f>
        <v>0</v>
      </c>
    </row>
    <row r="40" spans="2:10" s="89" customFormat="1">
      <c r="B40" s="152"/>
      <c r="C40" s="142"/>
      <c r="D40" s="153"/>
      <c r="E40" s="154"/>
      <c r="F40" s="145"/>
      <c r="G40" s="64"/>
      <c r="H40" s="146"/>
      <c r="J40" s="90"/>
    </row>
    <row r="41" spans="2:10" s="89" customFormat="1">
      <c r="B41" s="130" t="s">
        <v>45</v>
      </c>
      <c r="C41" s="182" t="s">
        <v>455</v>
      </c>
      <c r="D41" s="182"/>
      <c r="E41" s="131"/>
      <c r="F41" s="132"/>
      <c r="G41" s="23"/>
      <c r="H41" s="133"/>
      <c r="J41" s="90"/>
    </row>
    <row r="42" spans="2:10" s="89" customFormat="1">
      <c r="B42" s="134"/>
      <c r="C42" s="183"/>
      <c r="D42" s="183"/>
      <c r="E42" s="183"/>
      <c r="F42" s="183"/>
      <c r="G42" s="24"/>
      <c r="H42" s="135"/>
    </row>
    <row r="43" spans="2:10" s="89" customFormat="1" ht="31.5">
      <c r="B43" s="136">
        <f>+COUNT($B42:B$42)+1</f>
        <v>1</v>
      </c>
      <c r="C43" s="58"/>
      <c r="D43" s="59" t="s">
        <v>459</v>
      </c>
      <c r="E43" s="57"/>
      <c r="F43" s="57"/>
      <c r="G43" s="26"/>
      <c r="H43" s="135"/>
      <c r="J43" s="90"/>
    </row>
    <row r="44" spans="2:10" s="89" customFormat="1">
      <c r="B44" s="136"/>
      <c r="C44" s="58"/>
      <c r="D44" s="59" t="s">
        <v>1013</v>
      </c>
      <c r="E44" s="57" t="s">
        <v>25</v>
      </c>
      <c r="F44" s="57">
        <v>32</v>
      </c>
      <c r="G44" s="26"/>
      <c r="H44" s="135">
        <f t="shared" ref="H44:H47" si="2">+$F44*G44</f>
        <v>0</v>
      </c>
      <c r="J44" s="90"/>
    </row>
    <row r="45" spans="2:10" s="89" customFormat="1">
      <c r="B45" s="136"/>
      <c r="C45" s="58"/>
      <c r="D45" s="59" t="s">
        <v>460</v>
      </c>
      <c r="E45" s="57" t="s">
        <v>25</v>
      </c>
      <c r="F45" s="57">
        <v>36</v>
      </c>
      <c r="G45" s="26"/>
      <c r="H45" s="135">
        <f t="shared" ref="H45" si="3">+$F45*G45</f>
        <v>0</v>
      </c>
      <c r="J45" s="90"/>
    </row>
    <row r="46" spans="2:10" s="89" customFormat="1" ht="141.75">
      <c r="B46" s="136">
        <f>+COUNT($B$42:B45)+1</f>
        <v>2</v>
      </c>
      <c r="C46" s="58"/>
      <c r="D46" s="59" t="s">
        <v>507</v>
      </c>
      <c r="E46" s="57" t="s">
        <v>508</v>
      </c>
      <c r="F46" s="57">
        <v>2</v>
      </c>
      <c r="G46" s="26"/>
      <c r="H46" s="135">
        <f t="shared" si="2"/>
        <v>0</v>
      </c>
      <c r="J46" s="90"/>
    </row>
    <row r="47" spans="2:10" s="89" customFormat="1" ht="126">
      <c r="B47" s="136">
        <f>+COUNT($B$42:B46)+1</f>
        <v>3</v>
      </c>
      <c r="C47" s="58"/>
      <c r="D47" s="59" t="s">
        <v>509</v>
      </c>
      <c r="E47" s="57" t="s">
        <v>508</v>
      </c>
      <c r="F47" s="57">
        <v>4</v>
      </c>
      <c r="G47" s="26"/>
      <c r="H47" s="135">
        <f t="shared" si="2"/>
        <v>0</v>
      </c>
      <c r="J47" s="90"/>
    </row>
    <row r="48" spans="2:10" s="89" customFormat="1" ht="15.75" customHeight="1">
      <c r="B48" s="141"/>
      <c r="C48" s="142"/>
      <c r="D48" s="143"/>
      <c r="E48" s="144"/>
      <c r="F48" s="145"/>
      <c r="G48" s="64"/>
      <c r="H48" s="146"/>
    </row>
    <row r="49" spans="2:10" s="89" customFormat="1" ht="16.5" thickBot="1">
      <c r="B49" s="147"/>
      <c r="C49" s="148"/>
      <c r="D49" s="148"/>
      <c r="E49" s="149"/>
      <c r="F49" s="149"/>
      <c r="G49" s="25" t="str">
        <f>C41&amp;" SKUPAJ:"</f>
        <v>RAZNA DELA SKUPAJ:</v>
      </c>
      <c r="H49" s="150">
        <f>SUM(H$43:H$47)</f>
        <v>0</v>
      </c>
    </row>
    <row r="51" spans="2:10" s="89" customFormat="1">
      <c r="B51" s="130" t="s">
        <v>69</v>
      </c>
      <c r="C51" s="182" t="s">
        <v>8</v>
      </c>
      <c r="D51" s="182"/>
      <c r="E51" s="131"/>
      <c r="F51" s="132"/>
      <c r="G51" s="23"/>
      <c r="H51" s="133"/>
      <c r="J51" s="90"/>
    </row>
    <row r="52" spans="2:10" s="89" customFormat="1">
      <c r="B52" s="134"/>
      <c r="C52" s="183"/>
      <c r="D52" s="183"/>
      <c r="E52" s="183"/>
      <c r="F52" s="183"/>
      <c r="G52" s="24"/>
      <c r="H52" s="135"/>
    </row>
    <row r="53" spans="2:10" s="89" customFormat="1">
      <c r="B53" s="136">
        <f>+COUNT($B$52:B52)+1</f>
        <v>1</v>
      </c>
      <c r="C53" s="58" t="s">
        <v>62</v>
      </c>
      <c r="D53" s="59" t="s">
        <v>70</v>
      </c>
      <c r="E53" s="57" t="s">
        <v>71</v>
      </c>
      <c r="F53" s="57">
        <v>32</v>
      </c>
      <c r="G53" s="26"/>
      <c r="H53" s="135">
        <f t="shared" ref="H53:H54" si="4">+$F53*G53</f>
        <v>0</v>
      </c>
      <c r="J53" s="90"/>
    </row>
    <row r="54" spans="2:10" s="89" customFormat="1" ht="31.5">
      <c r="B54" s="136">
        <f>+COUNT($B$52:B53)+1</f>
        <v>2</v>
      </c>
      <c r="C54" s="58" t="s">
        <v>117</v>
      </c>
      <c r="D54" s="59" t="s">
        <v>463</v>
      </c>
      <c r="E54" s="57" t="s">
        <v>23</v>
      </c>
      <c r="F54" s="57">
        <v>1</v>
      </c>
      <c r="G54" s="26"/>
      <c r="H54" s="135">
        <f t="shared" si="4"/>
        <v>0</v>
      </c>
      <c r="J54" s="90"/>
    </row>
    <row r="55" spans="2:10" s="89" customFormat="1" ht="15.75" customHeight="1">
      <c r="B55" s="141"/>
      <c r="C55" s="142"/>
      <c r="D55" s="143"/>
      <c r="E55" s="144"/>
      <c r="F55" s="145"/>
      <c r="G55" s="64"/>
      <c r="H55" s="146"/>
    </row>
    <row r="56" spans="2:10" s="89" customFormat="1" ht="16.5" thickBot="1">
      <c r="B56" s="147"/>
      <c r="C56" s="148"/>
      <c r="D56" s="148"/>
      <c r="E56" s="149"/>
      <c r="F56" s="149"/>
      <c r="G56" s="25" t="str">
        <f>C51&amp;" SKUPAJ:"</f>
        <v>TUJE STORITVE SKUPAJ:</v>
      </c>
      <c r="H56" s="150">
        <f>SUM(H$53:H$54)</f>
        <v>0</v>
      </c>
    </row>
  </sheetData>
  <sheetProtection algorithmName="SHA-512" hashValue="4i8bJ9HgNRctAjvGDsuM3cWad0IUZYAu9exQYqcKmCiQC6AZc1iJUiLi4orxpThzNJ3QSSuLGcwTdB5EslDWUg==" saltValue="U2bh84VkEM1bhdypm7RBeA==" spinCount="100000" sheet="1" objects="1" scenarios="1"/>
  <mergeCells count="8">
    <mergeCell ref="C20:D20"/>
    <mergeCell ref="C21:F21"/>
    <mergeCell ref="C27:D27"/>
    <mergeCell ref="C52:F52"/>
    <mergeCell ref="C51:D51"/>
    <mergeCell ref="C41:D41"/>
    <mergeCell ref="C42:F42"/>
    <mergeCell ref="C28:F28"/>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1" manualBreakCount="1">
    <brk id="39" min="1" max="7" man="1"/>
  </rowBreaks>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929E6-C29C-4736-88E3-C5821D05155A}">
  <sheetPr>
    <tabColor rgb="FF00339C"/>
  </sheetPr>
  <dimension ref="B1:K126"/>
  <sheetViews>
    <sheetView view="pageBreakPreview" topLeftCell="A55" zoomScaleNormal="100" zoomScaleSheetLayoutView="100" workbookViewId="0">
      <selection activeCell="D58" sqref="D58"/>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592</v>
      </c>
      <c r="C1" s="85" t="str">
        <f ca="1">MID(CELL("filename",A1),FIND("]",CELL("filename",A1))+1,255)</f>
        <v>RAZSVETLJAVA</v>
      </c>
    </row>
    <row r="3" spans="2:10">
      <c r="B3" s="91" t="s">
        <v>14</v>
      </c>
    </row>
    <row r="4" spans="2:10">
      <c r="B4" s="93" t="str">
        <f ca="1">"REKAPITULACIJA "&amp;C1</f>
        <v>REKAPITULACIJA RAZSVETLJAVA</v>
      </c>
      <c r="C4" s="94"/>
      <c r="D4" s="94"/>
      <c r="E4" s="95"/>
      <c r="F4" s="95"/>
      <c r="G4" s="19"/>
      <c r="H4" s="57"/>
      <c r="I4" s="96"/>
    </row>
    <row r="5" spans="2:10">
      <c r="B5" s="97"/>
      <c r="C5" s="98"/>
      <c r="D5" s="99"/>
      <c r="H5" s="100"/>
      <c r="I5" s="101"/>
      <c r="J5" s="102"/>
    </row>
    <row r="6" spans="2:10">
      <c r="B6" s="103" t="s">
        <v>47</v>
      </c>
      <c r="D6" s="104" t="str">
        <f>VLOOKUP(B6,$B$20:$H$9883,2,FALSE)</f>
        <v>PRIPRAVLJALNA DELA</v>
      </c>
      <c r="E6" s="105"/>
      <c r="F6" s="88"/>
      <c r="H6" s="106">
        <f>VLOOKUP($D6&amp;" SKUPAJ:",$G$20:H$9883,2,FALSE)</f>
        <v>0</v>
      </c>
      <c r="I6" s="107"/>
      <c r="J6" s="108"/>
    </row>
    <row r="7" spans="2:10">
      <c r="B7" s="103"/>
      <c r="D7" s="104"/>
      <c r="E7" s="105"/>
      <c r="F7" s="88"/>
      <c r="H7" s="106"/>
      <c r="I7" s="109"/>
      <c r="J7" s="110"/>
    </row>
    <row r="8" spans="2:10">
      <c r="B8" s="103" t="s">
        <v>48</v>
      </c>
      <c r="D8" s="104" t="str">
        <f>VLOOKUP(B8,$B$20:$H$9883,2,FALSE)</f>
        <v>GRADBENA DELA</v>
      </c>
      <c r="E8" s="105"/>
      <c r="F8" s="88"/>
      <c r="H8" s="106">
        <f>VLOOKUP($D8&amp;" SKUPAJ:",$G$20:H$9883,2,FALSE)</f>
        <v>0</v>
      </c>
      <c r="I8" s="111"/>
      <c r="J8" s="112"/>
    </row>
    <row r="9" spans="2:10">
      <c r="B9" s="103"/>
      <c r="D9" s="104"/>
      <c r="E9" s="105"/>
      <c r="F9" s="88"/>
      <c r="H9" s="106"/>
      <c r="I9" s="96"/>
    </row>
    <row r="10" spans="2:10">
      <c r="B10" s="103" t="s">
        <v>45</v>
      </c>
      <c r="D10" s="104" t="str">
        <f>VLOOKUP(B10,$B$20:$H$9883,2,FALSE)</f>
        <v>JAKI TOK</v>
      </c>
      <c r="E10" s="105"/>
      <c r="F10" s="88"/>
      <c r="H10" s="106">
        <f>VLOOKUP($D10&amp;" SKUPAJ:",$G$20:H$9883,2,FALSE)</f>
        <v>0</v>
      </c>
    </row>
    <row r="11" spans="2:10">
      <c r="B11" s="103"/>
      <c r="D11" s="104"/>
      <c r="E11" s="105"/>
      <c r="F11" s="88"/>
      <c r="H11" s="106"/>
    </row>
    <row r="12" spans="2:10">
      <c r="B12" s="103" t="s">
        <v>49</v>
      </c>
      <c r="D12" s="104" t="str">
        <f>VLOOKUP(B12,$B$20:$H$9883,2,FALSE)</f>
        <v>RAZDELILCI</v>
      </c>
      <c r="E12" s="105"/>
      <c r="F12" s="88"/>
      <c r="H12" s="106">
        <f>VLOOKUP($D12&amp;" SKUPAJ:",$G$20:H$9883,2,FALSE)</f>
        <v>0</v>
      </c>
    </row>
    <row r="13" spans="2:10">
      <c r="B13" s="103"/>
      <c r="D13" s="104"/>
      <c r="E13" s="105"/>
      <c r="F13" s="88"/>
      <c r="H13" s="106"/>
    </row>
    <row r="14" spans="2:10">
      <c r="B14" s="103" t="s">
        <v>53</v>
      </c>
      <c r="D14" s="104" t="str">
        <f>VLOOKUP(B14,$B$20:$H$9883,2,FALSE)</f>
        <v>TRANSPORT</v>
      </c>
      <c r="E14" s="105"/>
      <c r="F14" s="88"/>
      <c r="H14" s="106">
        <f>VLOOKUP($D14&amp;" SKUPAJ:",$G$20:H$9883,2,FALSE)</f>
        <v>0</v>
      </c>
      <c r="I14" s="111"/>
      <c r="J14" s="112"/>
    </row>
    <row r="15" spans="2:10">
      <c r="B15" s="103"/>
      <c r="D15" s="104"/>
      <c r="E15" s="105"/>
      <c r="F15" s="88"/>
      <c r="H15" s="106"/>
      <c r="I15" s="96"/>
    </row>
    <row r="16" spans="2:10">
      <c r="B16" s="103" t="s">
        <v>68</v>
      </c>
      <c r="D16" s="104" t="str">
        <f>VLOOKUP(B16,$B$20:$H$9883,2,FALSE)</f>
        <v>ZAKLJUČNA DELA</v>
      </c>
      <c r="E16" s="105"/>
      <c r="F16" s="88"/>
      <c r="H16" s="106">
        <f>VLOOKUP($D16&amp;" SKUPAJ:",$G$20:H$9883,2,FALSE)</f>
        <v>0</v>
      </c>
    </row>
    <row r="17" spans="2:11" s="89" customFormat="1" ht="16.5" thickBot="1">
      <c r="B17" s="113"/>
      <c r="C17" s="114"/>
      <c r="D17" s="115"/>
      <c r="E17" s="116"/>
      <c r="F17" s="117"/>
      <c r="G17" s="20"/>
      <c r="H17" s="118"/>
    </row>
    <row r="18" spans="2:11" s="89" customFormat="1" ht="16.5" thickTop="1">
      <c r="B18" s="119"/>
      <c r="C18" s="120"/>
      <c r="D18" s="121"/>
      <c r="E18" s="122"/>
      <c r="F18" s="123"/>
      <c r="G18" s="21" t="str">
        <f ca="1">"SKUPAJ "&amp;C1&amp;" (BREZ DDV):"</f>
        <v>SKUPAJ RAZSVETLJAVA (BREZ DDV):</v>
      </c>
      <c r="H18" s="124">
        <f>ROUND(SUM(H6:H16),2)</f>
        <v>0</v>
      </c>
    </row>
    <row r="20" spans="2:11" s="89" customFormat="1" ht="16.5" thickBot="1">
      <c r="B20" s="125" t="s">
        <v>0</v>
      </c>
      <c r="C20" s="126" t="s">
        <v>1</v>
      </c>
      <c r="D20" s="127" t="s">
        <v>2</v>
      </c>
      <c r="E20" s="128" t="s">
        <v>3</v>
      </c>
      <c r="F20" s="128" t="s">
        <v>4</v>
      </c>
      <c r="G20" s="22" t="s">
        <v>5</v>
      </c>
      <c r="H20" s="128" t="s">
        <v>6</v>
      </c>
    </row>
    <row r="22" spans="2:11" ht="36" customHeight="1">
      <c r="B22" s="129"/>
      <c r="C22" s="185" t="s">
        <v>1021</v>
      </c>
      <c r="D22" s="185"/>
      <c r="E22" s="185"/>
      <c r="F22" s="185"/>
      <c r="G22" s="78"/>
      <c r="H22" s="129"/>
    </row>
    <row r="24" spans="2:11" s="89" customFormat="1">
      <c r="B24" s="130" t="s">
        <v>47</v>
      </c>
      <c r="C24" s="182" t="s">
        <v>510</v>
      </c>
      <c r="D24" s="182"/>
      <c r="E24" s="131"/>
      <c r="F24" s="132"/>
      <c r="G24" s="23"/>
      <c r="H24" s="133"/>
    </row>
    <row r="25" spans="2:11" s="89" customFormat="1">
      <c r="B25" s="134"/>
      <c r="C25" s="183"/>
      <c r="D25" s="183"/>
      <c r="E25" s="183"/>
      <c r="F25" s="183"/>
      <c r="G25" s="24"/>
      <c r="H25" s="135"/>
    </row>
    <row r="26" spans="2:11" s="89" customFormat="1" ht="31.5">
      <c r="B26" s="136">
        <f>+COUNT($B$25:B25)+1</f>
        <v>1</v>
      </c>
      <c r="C26" s="58"/>
      <c r="D26" s="59" t="s">
        <v>511</v>
      </c>
      <c r="E26" s="57" t="s">
        <v>50</v>
      </c>
      <c r="F26" s="57">
        <v>1680</v>
      </c>
      <c r="G26" s="26"/>
      <c r="H26" s="135">
        <f>+$F26*G26</f>
        <v>0</v>
      </c>
      <c r="K26" s="87"/>
    </row>
    <row r="27" spans="2:11" s="89" customFormat="1" ht="31.5">
      <c r="B27" s="136">
        <f>+COUNT($B$25:B26)+1</f>
        <v>2</v>
      </c>
      <c r="C27" s="58"/>
      <c r="D27" s="59" t="s">
        <v>512</v>
      </c>
      <c r="E27" s="57" t="s">
        <v>50</v>
      </c>
      <c r="F27" s="57">
        <v>1680</v>
      </c>
      <c r="G27" s="26"/>
      <c r="H27" s="135">
        <f t="shared" ref="H27:H28" si="0">+$F27*G27</f>
        <v>0</v>
      </c>
      <c r="K27" s="87"/>
    </row>
    <row r="28" spans="2:11" s="89" customFormat="1">
      <c r="B28" s="136">
        <f>+COUNT($B$25:B27)+1</f>
        <v>3</v>
      </c>
      <c r="C28" s="137"/>
      <c r="D28" s="138" t="s">
        <v>513</v>
      </c>
      <c r="E28" s="139" t="s">
        <v>71</v>
      </c>
      <c r="F28" s="139">
        <v>20</v>
      </c>
      <c r="G28" s="65"/>
      <c r="H28" s="135">
        <f t="shared" si="0"/>
        <v>0</v>
      </c>
      <c r="K28" s="87"/>
    </row>
    <row r="29" spans="2:11" s="89" customFormat="1" ht="15.75" customHeight="1">
      <c r="B29" s="141"/>
      <c r="C29" s="142"/>
      <c r="D29" s="143"/>
      <c r="E29" s="144"/>
      <c r="F29" s="145"/>
      <c r="G29" s="64"/>
      <c r="H29" s="146"/>
    </row>
    <row r="30" spans="2:11" s="89" customFormat="1">
      <c r="B30" s="147"/>
      <c r="C30" s="148"/>
      <c r="D30" s="148"/>
      <c r="E30" s="149"/>
      <c r="F30" s="149"/>
      <c r="G30" s="25" t="str">
        <f>C24&amp;" SKUPAJ:"</f>
        <v>PRIPRAVLJALNA DELA SKUPAJ:</v>
      </c>
      <c r="H30" s="150">
        <f>SUM(H$26:H$28)</f>
        <v>0</v>
      </c>
    </row>
    <row r="31" spans="2:11" s="89" customFormat="1">
      <c r="B31" s="141"/>
      <c r="C31" s="142"/>
      <c r="D31" s="143"/>
      <c r="E31" s="144"/>
      <c r="F31" s="145"/>
      <c r="G31" s="64"/>
      <c r="H31" s="146"/>
    </row>
    <row r="32" spans="2:11" s="89" customFormat="1">
      <c r="B32" s="130" t="s">
        <v>48</v>
      </c>
      <c r="C32" s="182" t="s">
        <v>340</v>
      </c>
      <c r="D32" s="182"/>
      <c r="E32" s="131"/>
      <c r="F32" s="132"/>
      <c r="G32" s="23"/>
      <c r="H32" s="133"/>
    </row>
    <row r="33" spans="2:8" s="89" customFormat="1">
      <c r="B33" s="134"/>
      <c r="C33" s="183"/>
      <c r="D33" s="183"/>
      <c r="E33" s="183"/>
      <c r="F33" s="183"/>
      <c r="G33" s="24"/>
      <c r="H33" s="135"/>
    </row>
    <row r="34" spans="2:8" s="89" customFormat="1" ht="110.25">
      <c r="B34" s="136">
        <f>+COUNT($B$33:B33)+1</f>
        <v>1</v>
      </c>
      <c r="C34" s="58"/>
      <c r="D34" s="59" t="s">
        <v>1014</v>
      </c>
      <c r="E34" s="57" t="s">
        <v>50</v>
      </c>
      <c r="F34" s="57">
        <v>1680</v>
      </c>
      <c r="G34" s="26"/>
      <c r="H34" s="135">
        <f t="shared" ref="H34" si="1">+$F34*G34</f>
        <v>0</v>
      </c>
    </row>
    <row r="35" spans="2:8" s="89" customFormat="1">
      <c r="B35" s="162"/>
      <c r="C35" s="163"/>
      <c r="D35" s="164" t="s">
        <v>514</v>
      </c>
      <c r="E35" s="165"/>
      <c r="F35" s="165"/>
      <c r="G35" s="159"/>
      <c r="H35" s="167"/>
    </row>
    <row r="36" spans="2:8" s="89" customFormat="1">
      <c r="B36" s="168"/>
      <c r="C36" s="169"/>
      <c r="D36" s="170" t="s">
        <v>515</v>
      </c>
      <c r="E36" s="171" t="s">
        <v>1015</v>
      </c>
      <c r="F36" s="171">
        <v>0.25</v>
      </c>
      <c r="G36" s="160"/>
      <c r="H36" s="173"/>
    </row>
    <row r="37" spans="2:8" s="89" customFormat="1">
      <c r="B37" s="168"/>
      <c r="C37" s="169"/>
      <c r="D37" s="170" t="s">
        <v>516</v>
      </c>
      <c r="E37" s="171" t="s">
        <v>1015</v>
      </c>
      <c r="F37" s="171">
        <v>0.06</v>
      </c>
      <c r="G37" s="160"/>
      <c r="H37" s="173"/>
    </row>
    <row r="38" spans="2:8" s="89" customFormat="1">
      <c r="B38" s="168"/>
      <c r="C38" s="169"/>
      <c r="D38" s="170" t="s">
        <v>517</v>
      </c>
      <c r="E38" s="171" t="s">
        <v>1015</v>
      </c>
      <c r="F38" s="171">
        <v>0.06</v>
      </c>
      <c r="G38" s="160"/>
      <c r="H38" s="173"/>
    </row>
    <row r="39" spans="2:8" s="89" customFormat="1">
      <c r="B39" s="168"/>
      <c r="C39" s="169"/>
      <c r="D39" s="170" t="s">
        <v>518</v>
      </c>
      <c r="E39" s="171" t="s">
        <v>1015</v>
      </c>
      <c r="F39" s="171">
        <v>0.19</v>
      </c>
      <c r="G39" s="160"/>
      <c r="H39" s="173"/>
    </row>
    <row r="40" spans="2:8" s="89" customFormat="1">
      <c r="B40" s="168"/>
      <c r="C40" s="169"/>
      <c r="D40" s="170" t="s">
        <v>519</v>
      </c>
      <c r="E40" s="171" t="s">
        <v>50</v>
      </c>
      <c r="F40" s="171">
        <v>1</v>
      </c>
      <c r="G40" s="160"/>
      <c r="H40" s="173"/>
    </row>
    <row r="41" spans="2:8" s="89" customFormat="1">
      <c r="B41" s="168"/>
      <c r="C41" s="169"/>
      <c r="D41" s="170" t="s">
        <v>520</v>
      </c>
      <c r="E41" s="171" t="s">
        <v>50</v>
      </c>
      <c r="F41" s="171">
        <v>1</v>
      </c>
      <c r="G41" s="160"/>
      <c r="H41" s="173"/>
    </row>
    <row r="42" spans="2:8" s="89" customFormat="1">
      <c r="B42" s="168"/>
      <c r="C42" s="169"/>
      <c r="D42" s="170" t="s">
        <v>521</v>
      </c>
      <c r="E42" s="171" t="s">
        <v>23</v>
      </c>
      <c r="F42" s="171">
        <v>0</v>
      </c>
      <c r="G42" s="160"/>
      <c r="H42" s="173"/>
    </row>
    <row r="43" spans="2:8" s="89" customFormat="1">
      <c r="B43" s="168"/>
      <c r="C43" s="169"/>
      <c r="D43" s="170" t="s">
        <v>522</v>
      </c>
      <c r="E43" s="171" t="s">
        <v>50</v>
      </c>
      <c r="F43" s="171">
        <v>1</v>
      </c>
      <c r="G43" s="160"/>
      <c r="H43" s="173"/>
    </row>
    <row r="44" spans="2:8" s="89" customFormat="1">
      <c r="B44" s="174"/>
      <c r="C44" s="175"/>
      <c r="D44" s="176" t="s">
        <v>523</v>
      </c>
      <c r="E44" s="177" t="s">
        <v>1015</v>
      </c>
      <c r="F44" s="177">
        <v>0.31</v>
      </c>
      <c r="G44" s="161"/>
      <c r="H44" s="179"/>
    </row>
    <row r="45" spans="2:8" s="89" customFormat="1" ht="47.25">
      <c r="B45" s="136">
        <f>+COUNT($B$33:B44)+1</f>
        <v>2</v>
      </c>
      <c r="C45" s="58"/>
      <c r="D45" s="59" t="s">
        <v>524</v>
      </c>
      <c r="E45" s="57" t="s">
        <v>50</v>
      </c>
      <c r="F45" s="57">
        <v>80</v>
      </c>
      <c r="G45" s="26"/>
      <c r="H45" s="135">
        <f t="shared" ref="H45:H49" si="2">+$F45*G45</f>
        <v>0</v>
      </c>
    </row>
    <row r="46" spans="2:8" s="89" customFormat="1" ht="63">
      <c r="B46" s="136">
        <f>+COUNT($B$33:B45)+1</f>
        <v>3</v>
      </c>
      <c r="C46" s="58"/>
      <c r="D46" s="59" t="s">
        <v>525</v>
      </c>
      <c r="E46" s="57" t="s">
        <v>50</v>
      </c>
      <c r="F46" s="57">
        <v>60</v>
      </c>
      <c r="G46" s="26"/>
      <c r="H46" s="135">
        <f t="shared" si="2"/>
        <v>0</v>
      </c>
    </row>
    <row r="47" spans="2:8" s="89" customFormat="1" ht="94.5">
      <c r="B47" s="136">
        <f>+COUNT($B$33:B46)+1</f>
        <v>4</v>
      </c>
      <c r="C47" s="58"/>
      <c r="D47" s="59" t="s">
        <v>526</v>
      </c>
      <c r="E47" s="57" t="s">
        <v>23</v>
      </c>
      <c r="F47" s="57">
        <v>34</v>
      </c>
      <c r="G47" s="26"/>
      <c r="H47" s="135">
        <f t="shared" si="2"/>
        <v>0</v>
      </c>
    </row>
    <row r="48" spans="2:8" s="89" customFormat="1" ht="78.75">
      <c r="B48" s="136">
        <f>+COUNT($B$33:B47)+1</f>
        <v>5</v>
      </c>
      <c r="C48" s="58"/>
      <c r="D48" s="59" t="s">
        <v>527</v>
      </c>
      <c r="E48" s="57" t="s">
        <v>508</v>
      </c>
      <c r="F48" s="57">
        <v>34</v>
      </c>
      <c r="G48" s="26"/>
      <c r="H48" s="135">
        <f t="shared" si="2"/>
        <v>0</v>
      </c>
    </row>
    <row r="49" spans="2:10" s="89" customFormat="1" ht="47.25">
      <c r="B49" s="136">
        <f>+COUNT($B$33:B48)+1</f>
        <v>6</v>
      </c>
      <c r="C49" s="58"/>
      <c r="D49" s="59" t="s">
        <v>528</v>
      </c>
      <c r="E49" s="57" t="s">
        <v>508</v>
      </c>
      <c r="F49" s="57">
        <v>34</v>
      </c>
      <c r="G49" s="26"/>
      <c r="H49" s="135">
        <f t="shared" si="2"/>
        <v>0</v>
      </c>
    </row>
    <row r="50" spans="2:10" s="89" customFormat="1" ht="15.75" customHeight="1">
      <c r="B50" s="141"/>
      <c r="C50" s="142"/>
      <c r="D50" s="143"/>
      <c r="E50" s="144"/>
      <c r="F50" s="145"/>
      <c r="G50" s="64"/>
      <c r="H50" s="146"/>
    </row>
    <row r="51" spans="2:10" s="89" customFormat="1" ht="16.5" thickBot="1">
      <c r="B51" s="147"/>
      <c r="C51" s="148"/>
      <c r="D51" s="148"/>
      <c r="E51" s="149"/>
      <c r="F51" s="149"/>
      <c r="G51" s="25" t="str">
        <f>C32&amp;" SKUPAJ:"</f>
        <v>GRADBENA DELA SKUPAJ:</v>
      </c>
      <c r="H51" s="150">
        <f>SUM(H$34:H$49)</f>
        <v>0</v>
      </c>
    </row>
    <row r="52" spans="2:10" s="89" customFormat="1">
      <c r="B52" s="152"/>
      <c r="C52" s="142"/>
      <c r="D52" s="153"/>
      <c r="E52" s="154"/>
      <c r="F52" s="145"/>
      <c r="G52" s="64"/>
      <c r="H52" s="146"/>
      <c r="J52" s="90"/>
    </row>
    <row r="53" spans="2:10" s="89" customFormat="1">
      <c r="B53" s="130" t="s">
        <v>45</v>
      </c>
      <c r="C53" s="182" t="s">
        <v>529</v>
      </c>
      <c r="D53" s="182"/>
      <c r="E53" s="131"/>
      <c r="F53" s="132"/>
      <c r="G53" s="23"/>
      <c r="H53" s="133"/>
      <c r="J53" s="90"/>
    </row>
    <row r="54" spans="2:10" s="89" customFormat="1">
      <c r="B54" s="134"/>
      <c r="C54" s="184"/>
      <c r="D54" s="184"/>
      <c r="E54" s="184"/>
      <c r="F54" s="184"/>
      <c r="G54" s="24"/>
      <c r="H54" s="135"/>
    </row>
    <row r="55" spans="2:10" s="89" customFormat="1">
      <c r="B55" s="134" t="s">
        <v>46</v>
      </c>
      <c r="C55" s="183" t="s">
        <v>530</v>
      </c>
      <c r="D55" s="183"/>
      <c r="E55" s="183"/>
      <c r="F55" s="183"/>
      <c r="G55" s="24"/>
      <c r="H55" s="135"/>
      <c r="J55" s="90"/>
    </row>
    <row r="56" spans="2:10" s="89" customFormat="1" ht="47.25">
      <c r="B56" s="136">
        <f>+COUNT($B$55:B55)+1</f>
        <v>1</v>
      </c>
      <c r="C56" s="58"/>
      <c r="D56" s="59" t="s">
        <v>1420</v>
      </c>
      <c r="E56" s="57" t="s">
        <v>508</v>
      </c>
      <c r="F56" s="57">
        <v>30</v>
      </c>
      <c r="G56" s="26"/>
      <c r="H56" s="135">
        <f t="shared" ref="H56:H87" si="3">+$F56*G56</f>
        <v>0</v>
      </c>
      <c r="J56" s="90"/>
    </row>
    <row r="57" spans="2:10" s="89" customFormat="1" ht="47.25">
      <c r="B57" s="136">
        <f>+COUNT($B$55:B56)+1</f>
        <v>2</v>
      </c>
      <c r="C57" s="58"/>
      <c r="D57" s="59" t="s">
        <v>1421</v>
      </c>
      <c r="E57" s="57" t="s">
        <v>508</v>
      </c>
      <c r="F57" s="57">
        <v>6</v>
      </c>
      <c r="G57" s="26"/>
      <c r="H57" s="135">
        <f t="shared" si="3"/>
        <v>0</v>
      </c>
      <c r="J57" s="90"/>
    </row>
    <row r="58" spans="2:10" s="89" customFormat="1" ht="47.25">
      <c r="B58" s="136">
        <f>+COUNT($B$55:B57)+1</f>
        <v>3</v>
      </c>
      <c r="C58" s="58"/>
      <c r="D58" s="59" t="s">
        <v>531</v>
      </c>
      <c r="E58" s="57" t="s">
        <v>508</v>
      </c>
      <c r="F58" s="57">
        <v>4</v>
      </c>
      <c r="G58" s="26"/>
      <c r="H58" s="135">
        <f t="shared" si="3"/>
        <v>0</v>
      </c>
      <c r="J58" s="90"/>
    </row>
    <row r="59" spans="2:10" s="89" customFormat="1">
      <c r="B59" s="134" t="s">
        <v>55</v>
      </c>
      <c r="C59" s="183" t="s">
        <v>532</v>
      </c>
      <c r="D59" s="183"/>
      <c r="E59" s="183"/>
      <c r="F59" s="183"/>
      <c r="G59" s="24"/>
      <c r="H59" s="135"/>
      <c r="J59" s="90"/>
    </row>
    <row r="60" spans="2:10" s="89" customFormat="1" ht="94.5">
      <c r="B60" s="136">
        <f>+COUNT($B$55:B59)+1</f>
        <v>4</v>
      </c>
      <c r="C60" s="58"/>
      <c r="D60" s="59" t="s">
        <v>1413</v>
      </c>
      <c r="E60" s="57" t="s">
        <v>508</v>
      </c>
      <c r="F60" s="57">
        <v>34</v>
      </c>
      <c r="G60" s="26"/>
      <c r="H60" s="135">
        <f t="shared" si="3"/>
        <v>0</v>
      </c>
      <c r="J60" s="90"/>
    </row>
    <row r="61" spans="2:10" s="89" customFormat="1" ht="63">
      <c r="B61" s="136">
        <f>+COUNT($B$55:B60)+1</f>
        <v>5</v>
      </c>
      <c r="C61" s="58"/>
      <c r="D61" s="59" t="s">
        <v>1414</v>
      </c>
      <c r="E61" s="57" t="s">
        <v>508</v>
      </c>
      <c r="F61" s="57">
        <v>2</v>
      </c>
      <c r="G61" s="26"/>
      <c r="H61" s="135">
        <f t="shared" si="3"/>
        <v>0</v>
      </c>
      <c r="J61" s="90"/>
    </row>
    <row r="62" spans="2:10" s="89" customFormat="1">
      <c r="B62" s="162"/>
      <c r="C62" s="163"/>
      <c r="D62" s="164" t="s">
        <v>533</v>
      </c>
      <c r="E62" s="166"/>
      <c r="F62" s="166"/>
      <c r="G62" s="159"/>
      <c r="H62" s="167"/>
      <c r="J62" s="90"/>
    </row>
    <row r="63" spans="2:10" s="89" customFormat="1">
      <c r="B63" s="168"/>
      <c r="C63" s="169"/>
      <c r="D63" s="170" t="s">
        <v>1415</v>
      </c>
      <c r="E63" s="172"/>
      <c r="F63" s="172"/>
      <c r="G63" s="160"/>
      <c r="H63" s="173"/>
      <c r="J63" s="90"/>
    </row>
    <row r="64" spans="2:10" s="89" customFormat="1" ht="31.5">
      <c r="B64" s="168"/>
      <c r="C64" s="169"/>
      <c r="D64" s="170" t="s">
        <v>1416</v>
      </c>
      <c r="E64" s="172"/>
      <c r="F64" s="172"/>
      <c r="G64" s="160"/>
      <c r="H64" s="173"/>
      <c r="J64" s="90"/>
    </row>
    <row r="65" spans="2:10" s="89" customFormat="1">
      <c r="B65" s="168"/>
      <c r="C65" s="169"/>
      <c r="D65" s="170" t="s">
        <v>1417</v>
      </c>
      <c r="E65" s="172"/>
      <c r="F65" s="172"/>
      <c r="G65" s="160"/>
      <c r="H65" s="173"/>
      <c r="J65" s="90"/>
    </row>
    <row r="66" spans="2:10" s="89" customFormat="1" ht="31.5">
      <c r="B66" s="174"/>
      <c r="C66" s="175"/>
      <c r="D66" s="176" t="s">
        <v>1418</v>
      </c>
      <c r="E66" s="178"/>
      <c r="F66" s="178"/>
      <c r="G66" s="161"/>
      <c r="H66" s="179"/>
      <c r="J66" s="90"/>
    </row>
    <row r="67" spans="2:10" s="89" customFormat="1" ht="31.5">
      <c r="B67" s="136">
        <f>+COUNT($B$55:B66)+1</f>
        <v>6</v>
      </c>
      <c r="C67" s="58"/>
      <c r="D67" s="59" t="s">
        <v>534</v>
      </c>
      <c r="E67" s="57" t="s">
        <v>508</v>
      </c>
      <c r="F67" s="57">
        <v>2</v>
      </c>
      <c r="G67" s="26"/>
      <c r="H67" s="135">
        <f t="shared" si="3"/>
        <v>0</v>
      </c>
    </row>
    <row r="68" spans="2:10" s="89" customFormat="1" ht="31.5">
      <c r="B68" s="136">
        <f>+COUNT($B$55:B67)+1</f>
        <v>7</v>
      </c>
      <c r="C68" s="58"/>
      <c r="D68" s="59" t="s">
        <v>535</v>
      </c>
      <c r="E68" s="57" t="s">
        <v>508</v>
      </c>
      <c r="F68" s="57">
        <v>2</v>
      </c>
      <c r="G68" s="26"/>
      <c r="H68" s="135">
        <f t="shared" si="3"/>
        <v>0</v>
      </c>
    </row>
    <row r="69" spans="2:10" s="89" customFormat="1" ht="47.25">
      <c r="B69" s="136">
        <f>+COUNT($B$55:B68)+1</f>
        <v>8</v>
      </c>
      <c r="C69" s="58"/>
      <c r="D69" s="59" t="s">
        <v>536</v>
      </c>
      <c r="E69" s="57" t="s">
        <v>508</v>
      </c>
      <c r="F69" s="57">
        <v>36</v>
      </c>
      <c r="G69" s="26"/>
      <c r="H69" s="135">
        <f t="shared" si="3"/>
        <v>0</v>
      </c>
    </row>
    <row r="70" spans="2:10" s="89" customFormat="1" ht="31.5">
      <c r="B70" s="136">
        <f>+COUNT($B$55:B69)+1</f>
        <v>9</v>
      </c>
      <c r="C70" s="58"/>
      <c r="D70" s="59" t="s">
        <v>537</v>
      </c>
      <c r="E70" s="57" t="s">
        <v>508</v>
      </c>
      <c r="F70" s="57">
        <v>36</v>
      </c>
      <c r="G70" s="26"/>
      <c r="H70" s="135">
        <f t="shared" si="3"/>
        <v>0</v>
      </c>
    </row>
    <row r="71" spans="2:10" s="89" customFormat="1" ht="31.5">
      <c r="B71" s="136">
        <f>+COUNT($B$55:B70)+1</f>
        <v>10</v>
      </c>
      <c r="C71" s="58"/>
      <c r="D71" s="59" t="s">
        <v>538</v>
      </c>
      <c r="E71" s="57" t="s">
        <v>508</v>
      </c>
      <c r="F71" s="57">
        <v>36</v>
      </c>
      <c r="G71" s="26"/>
      <c r="H71" s="135">
        <f t="shared" si="3"/>
        <v>0</v>
      </c>
    </row>
    <row r="72" spans="2:10" s="89" customFormat="1" ht="31.5">
      <c r="B72" s="136">
        <f>+COUNT($B$55:B71)+1</f>
        <v>11</v>
      </c>
      <c r="C72" s="58"/>
      <c r="D72" s="59" t="s">
        <v>539</v>
      </c>
      <c r="E72" s="57" t="s">
        <v>508</v>
      </c>
      <c r="F72" s="57">
        <v>36</v>
      </c>
      <c r="G72" s="26"/>
      <c r="H72" s="135">
        <f t="shared" si="3"/>
        <v>0</v>
      </c>
    </row>
    <row r="73" spans="2:10" s="89" customFormat="1" ht="47.25">
      <c r="B73" s="136">
        <f>+COUNT($B$55:B72)+1</f>
        <v>12</v>
      </c>
      <c r="C73" s="58"/>
      <c r="D73" s="59" t="s">
        <v>540</v>
      </c>
      <c r="E73" s="57" t="s">
        <v>508</v>
      </c>
      <c r="F73" s="57">
        <v>36</v>
      </c>
      <c r="G73" s="26"/>
      <c r="H73" s="135">
        <f t="shared" si="3"/>
        <v>0</v>
      </c>
    </row>
    <row r="74" spans="2:10" s="89" customFormat="1" ht="47.25">
      <c r="B74" s="136">
        <f>+COUNT($B$55:B73)+1</f>
        <v>13</v>
      </c>
      <c r="C74" s="58"/>
      <c r="D74" s="59" t="s">
        <v>541</v>
      </c>
      <c r="E74" s="57" t="s">
        <v>508</v>
      </c>
      <c r="F74" s="57">
        <v>19</v>
      </c>
      <c r="G74" s="26"/>
      <c r="H74" s="135">
        <f t="shared" si="3"/>
        <v>0</v>
      </c>
    </row>
    <row r="75" spans="2:10" s="89" customFormat="1" ht="63">
      <c r="B75" s="136">
        <f>+COUNT($B$55:B74)+1</f>
        <v>14</v>
      </c>
      <c r="C75" s="58"/>
      <c r="D75" s="59" t="s">
        <v>542</v>
      </c>
      <c r="E75" s="57" t="s">
        <v>508</v>
      </c>
      <c r="F75" s="57">
        <v>4</v>
      </c>
      <c r="G75" s="26"/>
      <c r="H75" s="135">
        <f t="shared" si="3"/>
        <v>0</v>
      </c>
    </row>
    <row r="76" spans="2:10" s="89" customFormat="1" ht="47.25">
      <c r="B76" s="136">
        <f>+COUNT($B$55:B75)+1</f>
        <v>15</v>
      </c>
      <c r="C76" s="58"/>
      <c r="D76" s="59" t="s">
        <v>543</v>
      </c>
      <c r="E76" s="57" t="s">
        <v>508</v>
      </c>
      <c r="F76" s="57">
        <v>4</v>
      </c>
      <c r="G76" s="26"/>
      <c r="H76" s="135">
        <f t="shared" si="3"/>
        <v>0</v>
      </c>
    </row>
    <row r="77" spans="2:10" s="89" customFormat="1">
      <c r="B77" s="134" t="s">
        <v>1016</v>
      </c>
      <c r="C77" s="183" t="s">
        <v>544</v>
      </c>
      <c r="D77" s="183"/>
      <c r="E77" s="183"/>
      <c r="F77" s="183"/>
      <c r="G77" s="24"/>
      <c r="H77" s="135"/>
      <c r="J77" s="90"/>
    </row>
    <row r="78" spans="2:10" s="89" customFormat="1" ht="47.25">
      <c r="B78" s="136">
        <f>+COUNT($B$55:B77)+1</f>
        <v>16</v>
      </c>
      <c r="C78" s="58"/>
      <c r="D78" s="59" t="s">
        <v>1017</v>
      </c>
      <c r="E78" s="57" t="s">
        <v>50</v>
      </c>
      <c r="F78" s="57">
        <v>1680</v>
      </c>
      <c r="G78" s="26"/>
      <c r="H78" s="135">
        <f t="shared" si="3"/>
        <v>0</v>
      </c>
      <c r="J78" s="90"/>
    </row>
    <row r="79" spans="2:10" s="89" customFormat="1" ht="31.5">
      <c r="B79" s="136">
        <f>+COUNT($B$55:B78)+1</f>
        <v>17</v>
      </c>
      <c r="C79" s="58"/>
      <c r="D79" s="59" t="s">
        <v>545</v>
      </c>
      <c r="E79" s="57" t="s">
        <v>50</v>
      </c>
      <c r="F79" s="57">
        <v>1680</v>
      </c>
      <c r="G79" s="26"/>
      <c r="H79" s="135">
        <f t="shared" si="3"/>
        <v>0</v>
      </c>
    </row>
    <row r="80" spans="2:10" s="89" customFormat="1">
      <c r="B80" s="136">
        <f>+COUNT($B$55:B79)+1</f>
        <v>18</v>
      </c>
      <c r="C80" s="58"/>
      <c r="D80" s="59" t="s">
        <v>546</v>
      </c>
      <c r="E80" s="57"/>
      <c r="F80" s="57"/>
      <c r="G80" s="26"/>
      <c r="H80" s="135"/>
    </row>
    <row r="81" spans="2:10" s="89" customFormat="1">
      <c r="B81" s="136"/>
      <c r="C81" s="58"/>
      <c r="D81" s="59" t="s">
        <v>547</v>
      </c>
      <c r="E81" s="57" t="s">
        <v>508</v>
      </c>
      <c r="F81" s="57">
        <v>1</v>
      </c>
      <c r="G81" s="26"/>
      <c r="H81" s="135">
        <f t="shared" si="3"/>
        <v>0</v>
      </c>
    </row>
    <row r="82" spans="2:10" s="89" customFormat="1">
      <c r="B82" s="136"/>
      <c r="C82" s="58"/>
      <c r="D82" s="59" t="s">
        <v>548</v>
      </c>
      <c r="E82" s="57" t="s">
        <v>508</v>
      </c>
      <c r="F82" s="57">
        <v>25</v>
      </c>
      <c r="G82" s="26"/>
      <c r="H82" s="135">
        <f t="shared" si="3"/>
        <v>0</v>
      </c>
    </row>
    <row r="83" spans="2:10" s="89" customFormat="1" ht="31.5">
      <c r="B83" s="136">
        <f>+COUNT($B$55:B82)+1</f>
        <v>19</v>
      </c>
      <c r="C83" s="58"/>
      <c r="D83" s="59" t="s">
        <v>549</v>
      </c>
      <c r="E83" s="57" t="s">
        <v>54</v>
      </c>
      <c r="F83" s="57">
        <v>380</v>
      </c>
      <c r="G83" s="26"/>
      <c r="H83" s="135">
        <f t="shared" si="3"/>
        <v>0</v>
      </c>
    </row>
    <row r="84" spans="2:10" s="89" customFormat="1">
      <c r="B84" s="134" t="s">
        <v>58</v>
      </c>
      <c r="C84" s="183" t="s">
        <v>1018</v>
      </c>
      <c r="D84" s="183"/>
      <c r="E84" s="183"/>
      <c r="F84" s="183"/>
      <c r="G84" s="24"/>
      <c r="H84" s="135"/>
    </row>
    <row r="85" spans="2:10" s="89" customFormat="1" ht="47.25">
      <c r="B85" s="136">
        <f>+COUNT($B$55:B84)+1</f>
        <v>20</v>
      </c>
      <c r="C85" s="58"/>
      <c r="D85" s="59" t="s">
        <v>551</v>
      </c>
      <c r="E85" s="57" t="s">
        <v>50</v>
      </c>
      <c r="F85" s="57">
        <v>1608</v>
      </c>
      <c r="G85" s="26"/>
      <c r="H85" s="135">
        <f t="shared" si="3"/>
        <v>0</v>
      </c>
    </row>
    <row r="86" spans="2:10" s="89" customFormat="1" ht="63">
      <c r="B86" s="136">
        <f>+COUNT($B$55:B85)+1</f>
        <v>21</v>
      </c>
      <c r="C86" s="58"/>
      <c r="D86" s="59" t="s">
        <v>1403</v>
      </c>
      <c r="E86" s="57" t="s">
        <v>508</v>
      </c>
      <c r="F86" s="57">
        <v>40</v>
      </c>
      <c r="G86" s="26"/>
      <c r="H86" s="135">
        <f t="shared" si="3"/>
        <v>0</v>
      </c>
    </row>
    <row r="87" spans="2:10" s="89" customFormat="1">
      <c r="B87" s="136">
        <f>+COUNT($B$55:B86)+1</f>
        <v>22</v>
      </c>
      <c r="C87" s="58"/>
      <c r="D87" s="59" t="s">
        <v>552</v>
      </c>
      <c r="E87" s="57" t="s">
        <v>508</v>
      </c>
      <c r="F87" s="57">
        <v>66</v>
      </c>
      <c r="G87" s="26"/>
      <c r="H87" s="135">
        <f t="shared" si="3"/>
        <v>0</v>
      </c>
    </row>
    <row r="88" spans="2:10" s="89" customFormat="1" ht="15.75" customHeight="1">
      <c r="B88" s="141"/>
      <c r="C88" s="142"/>
      <c r="D88" s="143"/>
      <c r="E88" s="144"/>
      <c r="F88" s="145"/>
      <c r="G88" s="64"/>
      <c r="H88" s="146"/>
    </row>
    <row r="89" spans="2:10" s="89" customFormat="1" ht="16.5" thickBot="1">
      <c r="B89" s="147"/>
      <c r="C89" s="148"/>
      <c r="D89" s="148"/>
      <c r="E89" s="149"/>
      <c r="F89" s="149"/>
      <c r="G89" s="25" t="str">
        <f>C53&amp;" SKUPAJ:"</f>
        <v>JAKI TOK SKUPAJ:</v>
      </c>
      <c r="H89" s="150">
        <f>SUM(H$55:H$87)</f>
        <v>0</v>
      </c>
    </row>
    <row r="90" spans="2:10" s="89" customFormat="1">
      <c r="B90" s="152"/>
      <c r="C90" s="142"/>
      <c r="D90" s="153"/>
      <c r="E90" s="154"/>
      <c r="F90" s="145"/>
      <c r="G90" s="64"/>
      <c r="H90" s="146"/>
      <c r="J90" s="90"/>
    </row>
    <row r="91" spans="2:10" s="89" customFormat="1">
      <c r="B91" s="130" t="s">
        <v>49</v>
      </c>
      <c r="C91" s="182" t="s">
        <v>553</v>
      </c>
      <c r="D91" s="182"/>
      <c r="E91" s="131"/>
      <c r="F91" s="132"/>
      <c r="G91" s="23"/>
      <c r="H91" s="133"/>
      <c r="J91" s="90"/>
    </row>
    <row r="92" spans="2:10" s="89" customFormat="1">
      <c r="B92" s="134"/>
      <c r="C92" s="183"/>
      <c r="D92" s="183"/>
      <c r="E92" s="183"/>
      <c r="F92" s="183"/>
      <c r="G92" s="24"/>
      <c r="H92" s="135"/>
    </row>
    <row r="93" spans="2:10" s="89" customFormat="1" ht="47.25">
      <c r="B93" s="136">
        <f>+COUNT($B92:B$92)+1</f>
        <v>1</v>
      </c>
      <c r="C93" s="58"/>
      <c r="D93" s="59" t="s">
        <v>1019</v>
      </c>
      <c r="E93" s="57" t="s">
        <v>23</v>
      </c>
      <c r="F93" s="57">
        <v>1</v>
      </c>
      <c r="G93" s="26"/>
      <c r="H93" s="135">
        <f>+$F93*G93</f>
        <v>0</v>
      </c>
      <c r="J93" s="90"/>
    </row>
    <row r="94" spans="2:10" s="89" customFormat="1">
      <c r="B94" s="136">
        <f>+COUNT($B$92:B93)+1</f>
        <v>2</v>
      </c>
      <c r="C94" s="58"/>
      <c r="D94" s="59" t="s">
        <v>554</v>
      </c>
      <c r="E94" s="57" t="s">
        <v>567</v>
      </c>
      <c r="F94" s="57">
        <v>1</v>
      </c>
      <c r="G94" s="26"/>
      <c r="H94" s="135">
        <f t="shared" ref="H94" si="4">+$F94*G94</f>
        <v>0</v>
      </c>
      <c r="J94" s="90"/>
    </row>
    <row r="95" spans="2:10" s="89" customFormat="1">
      <c r="B95" s="162"/>
      <c r="C95" s="163"/>
      <c r="D95" s="164" t="s">
        <v>555</v>
      </c>
      <c r="E95" s="165" t="s">
        <v>23</v>
      </c>
      <c r="F95" s="165">
        <v>1</v>
      </c>
      <c r="G95" s="159"/>
      <c r="H95" s="167"/>
      <c r="J95" s="90"/>
    </row>
    <row r="96" spans="2:10" s="89" customFormat="1">
      <c r="B96" s="168"/>
      <c r="C96" s="169"/>
      <c r="D96" s="170" t="s">
        <v>556</v>
      </c>
      <c r="E96" s="171" t="s">
        <v>23</v>
      </c>
      <c r="F96" s="171">
        <v>1</v>
      </c>
      <c r="G96" s="160"/>
      <c r="H96" s="173"/>
      <c r="J96" s="90"/>
    </row>
    <row r="97" spans="2:10" s="89" customFormat="1">
      <c r="B97" s="168"/>
      <c r="C97" s="169"/>
      <c r="D97" s="170" t="s">
        <v>557</v>
      </c>
      <c r="E97" s="171" t="s">
        <v>23</v>
      </c>
      <c r="F97" s="171">
        <v>1</v>
      </c>
      <c r="G97" s="160"/>
      <c r="H97" s="173"/>
      <c r="J97" s="90"/>
    </row>
    <row r="98" spans="2:10" s="89" customFormat="1">
      <c r="B98" s="168"/>
      <c r="C98" s="169"/>
      <c r="D98" s="170" t="s">
        <v>558</v>
      </c>
      <c r="E98" s="171" t="s">
        <v>23</v>
      </c>
      <c r="F98" s="171">
        <v>1</v>
      </c>
      <c r="G98" s="160"/>
      <c r="H98" s="173"/>
      <c r="J98" s="90"/>
    </row>
    <row r="99" spans="2:10" s="89" customFormat="1">
      <c r="B99" s="168"/>
      <c r="C99" s="169"/>
      <c r="D99" s="170" t="s">
        <v>559</v>
      </c>
      <c r="E99" s="171" t="s">
        <v>23</v>
      </c>
      <c r="F99" s="171">
        <v>1</v>
      </c>
      <c r="G99" s="160"/>
      <c r="H99" s="173"/>
      <c r="J99" s="90"/>
    </row>
    <row r="100" spans="2:10" s="89" customFormat="1">
      <c r="B100" s="168"/>
      <c r="C100" s="169"/>
      <c r="D100" s="170" t="s">
        <v>560</v>
      </c>
      <c r="E100" s="171" t="s">
        <v>23</v>
      </c>
      <c r="F100" s="171">
        <v>1</v>
      </c>
      <c r="G100" s="160"/>
      <c r="H100" s="173"/>
      <c r="J100" s="90"/>
    </row>
    <row r="101" spans="2:10" s="89" customFormat="1">
      <c r="B101" s="168"/>
      <c r="C101" s="169"/>
      <c r="D101" s="170" t="s">
        <v>561</v>
      </c>
      <c r="E101" s="171" t="s">
        <v>23</v>
      </c>
      <c r="F101" s="171">
        <v>1</v>
      </c>
      <c r="G101" s="160"/>
      <c r="H101" s="173"/>
      <c r="J101" s="90"/>
    </row>
    <row r="102" spans="2:10" s="89" customFormat="1">
      <c r="B102" s="168"/>
      <c r="C102" s="169"/>
      <c r="D102" s="170" t="s">
        <v>562</v>
      </c>
      <c r="E102" s="171" t="s">
        <v>23</v>
      </c>
      <c r="F102" s="171">
        <v>1</v>
      </c>
      <c r="G102" s="160"/>
      <c r="H102" s="173"/>
      <c r="J102" s="90"/>
    </row>
    <row r="103" spans="2:10" s="89" customFormat="1">
      <c r="B103" s="168"/>
      <c r="C103" s="169"/>
      <c r="D103" s="170" t="s">
        <v>563</v>
      </c>
      <c r="E103" s="171" t="s">
        <v>23</v>
      </c>
      <c r="F103" s="171">
        <v>4</v>
      </c>
      <c r="G103" s="160"/>
      <c r="H103" s="173"/>
      <c r="J103" s="90"/>
    </row>
    <row r="104" spans="2:10" s="89" customFormat="1">
      <c r="B104" s="168"/>
      <c r="C104" s="169"/>
      <c r="D104" s="170" t="s">
        <v>564</v>
      </c>
      <c r="E104" s="171" t="s">
        <v>23</v>
      </c>
      <c r="F104" s="171">
        <v>4</v>
      </c>
      <c r="G104" s="160"/>
      <c r="H104" s="173"/>
      <c r="J104" s="90"/>
    </row>
    <row r="105" spans="2:10" s="89" customFormat="1">
      <c r="B105" s="168"/>
      <c r="C105" s="169"/>
      <c r="D105" s="170" t="s">
        <v>565</v>
      </c>
      <c r="E105" s="171" t="s">
        <v>23</v>
      </c>
      <c r="F105" s="171">
        <v>4</v>
      </c>
      <c r="G105" s="160"/>
      <c r="H105" s="173"/>
      <c r="J105" s="90"/>
    </row>
    <row r="106" spans="2:10" s="89" customFormat="1">
      <c r="B106" s="174"/>
      <c r="C106" s="175"/>
      <c r="D106" s="176" t="s">
        <v>566</v>
      </c>
      <c r="E106" s="177" t="s">
        <v>567</v>
      </c>
      <c r="F106" s="177">
        <v>1</v>
      </c>
      <c r="G106" s="161"/>
      <c r="H106" s="179"/>
      <c r="J106" s="90"/>
    </row>
    <row r="107" spans="2:10" s="89" customFormat="1" ht="15.75" customHeight="1">
      <c r="B107" s="141"/>
      <c r="C107" s="142"/>
      <c r="D107" s="143"/>
      <c r="E107" s="144"/>
      <c r="F107" s="145"/>
      <c r="G107" s="64"/>
      <c r="H107" s="146"/>
    </row>
    <row r="108" spans="2:10" s="89" customFormat="1">
      <c r="B108" s="147"/>
      <c r="C108" s="148"/>
      <c r="D108" s="148"/>
      <c r="E108" s="149"/>
      <c r="F108" s="149"/>
      <c r="G108" s="25" t="str">
        <f>C91&amp;" SKUPAJ:"</f>
        <v>RAZDELILCI SKUPAJ:</v>
      </c>
      <c r="H108" s="150">
        <f>SUM(H$93:H$106)</f>
        <v>0</v>
      </c>
    </row>
    <row r="110" spans="2:10" s="89" customFormat="1">
      <c r="B110" s="130" t="s">
        <v>53</v>
      </c>
      <c r="C110" s="182" t="s">
        <v>568</v>
      </c>
      <c r="D110" s="182"/>
      <c r="E110" s="131"/>
      <c r="F110" s="132"/>
      <c r="G110" s="23"/>
      <c r="H110" s="133"/>
      <c r="J110" s="90"/>
    </row>
    <row r="111" spans="2:10" s="89" customFormat="1">
      <c r="B111" s="134"/>
      <c r="C111" s="183"/>
      <c r="D111" s="183"/>
      <c r="E111" s="183"/>
      <c r="F111" s="183"/>
      <c r="G111" s="24"/>
      <c r="H111" s="135"/>
    </row>
    <row r="112" spans="2:10" s="89" customFormat="1">
      <c r="B112" s="136">
        <f>+COUNT($B$111:B111)+1</f>
        <v>1</v>
      </c>
      <c r="C112" s="58"/>
      <c r="D112" s="138" t="s">
        <v>569</v>
      </c>
      <c r="E112" s="139" t="s">
        <v>52</v>
      </c>
      <c r="F112" s="139">
        <v>1</v>
      </c>
      <c r="G112" s="65"/>
      <c r="H112" s="135">
        <f>+$F112*G112</f>
        <v>0</v>
      </c>
      <c r="J112" s="90"/>
    </row>
    <row r="113" spans="2:10" s="89" customFormat="1" ht="15.75" customHeight="1">
      <c r="B113" s="141"/>
      <c r="C113" s="142"/>
      <c r="D113" s="143"/>
      <c r="E113" s="144"/>
      <c r="F113" s="145"/>
      <c r="G113" s="64"/>
      <c r="H113" s="146"/>
    </row>
    <row r="114" spans="2:10" s="89" customFormat="1">
      <c r="B114" s="147"/>
      <c r="C114" s="148"/>
      <c r="D114" s="148"/>
      <c r="E114" s="149"/>
      <c r="F114" s="149"/>
      <c r="G114" s="25" t="str">
        <f>C110&amp;" SKUPAJ:"</f>
        <v>TRANSPORT SKUPAJ:</v>
      </c>
      <c r="H114" s="150">
        <f>SUM(H$112:H$112)</f>
        <v>0</v>
      </c>
    </row>
    <row r="116" spans="2:10" s="89" customFormat="1">
      <c r="B116" s="130" t="s">
        <v>68</v>
      </c>
      <c r="C116" s="182" t="s">
        <v>570</v>
      </c>
      <c r="D116" s="182"/>
      <c r="E116" s="131"/>
      <c r="F116" s="132"/>
      <c r="G116" s="23"/>
      <c r="H116" s="133"/>
      <c r="J116" s="90"/>
    </row>
    <row r="117" spans="2:10" s="89" customFormat="1">
      <c r="B117" s="134"/>
      <c r="C117" s="183"/>
      <c r="D117" s="183"/>
      <c r="E117" s="183"/>
      <c r="F117" s="183"/>
      <c r="G117" s="24"/>
      <c r="H117" s="135"/>
    </row>
    <row r="118" spans="2:10" s="89" customFormat="1">
      <c r="B118" s="136">
        <f>+COUNT($B$117:B117)+1</f>
        <v>1</v>
      </c>
      <c r="C118" s="58"/>
      <c r="D118" s="59" t="s">
        <v>571</v>
      </c>
      <c r="E118" s="57" t="s">
        <v>50</v>
      </c>
      <c r="F118" s="57">
        <v>1680</v>
      </c>
      <c r="G118" s="26"/>
      <c r="H118" s="135">
        <f t="shared" ref="H118:H121" si="5">+$F118*G118</f>
        <v>0</v>
      </c>
      <c r="J118" s="90"/>
    </row>
    <row r="119" spans="2:10" s="89" customFormat="1" ht="31.5">
      <c r="B119" s="136">
        <f>+COUNT($B$117:B118)+1</f>
        <v>2</v>
      </c>
      <c r="C119" s="58"/>
      <c r="D119" s="59" t="s">
        <v>572</v>
      </c>
      <c r="E119" s="57" t="s">
        <v>52</v>
      </c>
      <c r="F119" s="57">
        <v>1</v>
      </c>
      <c r="G119" s="26"/>
      <c r="H119" s="135">
        <f t="shared" si="5"/>
        <v>0</v>
      </c>
      <c r="J119" s="90"/>
    </row>
    <row r="120" spans="2:10" s="89" customFormat="1" ht="47.25">
      <c r="B120" s="136">
        <f>+COUNT($B$117:B119)+1</f>
        <v>3</v>
      </c>
      <c r="C120" s="137"/>
      <c r="D120" s="138" t="s">
        <v>1020</v>
      </c>
      <c r="E120" s="139" t="s">
        <v>52</v>
      </c>
      <c r="F120" s="139">
        <v>1</v>
      </c>
      <c r="G120" s="26"/>
      <c r="H120" s="135">
        <f t="shared" si="5"/>
        <v>0</v>
      </c>
      <c r="J120" s="90"/>
    </row>
    <row r="121" spans="2:10" s="89" customFormat="1">
      <c r="B121" s="136">
        <f>+COUNT($B$117:B120)+1</f>
        <v>4</v>
      </c>
      <c r="C121" s="137"/>
      <c r="D121" s="138" t="s">
        <v>573</v>
      </c>
      <c r="E121" s="139" t="s">
        <v>71</v>
      </c>
      <c r="F121" s="139">
        <v>14</v>
      </c>
      <c r="G121" s="26"/>
      <c r="H121" s="135">
        <f t="shared" si="5"/>
        <v>0</v>
      </c>
      <c r="J121" s="90"/>
    </row>
    <row r="122" spans="2:10" s="89" customFormat="1">
      <c r="B122" s="136">
        <f>+COUNT($B$117:B121)+1</f>
        <v>5</v>
      </c>
      <c r="C122" s="137"/>
      <c r="D122" s="138" t="s">
        <v>1022</v>
      </c>
      <c r="E122" s="139" t="s">
        <v>52</v>
      </c>
      <c r="F122" s="139">
        <v>1</v>
      </c>
      <c r="G122" s="26"/>
      <c r="H122" s="135">
        <f t="shared" ref="H122:H124" si="6">+$F122*G122</f>
        <v>0</v>
      </c>
      <c r="J122" s="90"/>
    </row>
    <row r="123" spans="2:10" s="89" customFormat="1">
      <c r="B123" s="136">
        <f>+COUNT($B$117:B122)+1</f>
        <v>6</v>
      </c>
      <c r="C123" s="137"/>
      <c r="D123" s="138" t="s">
        <v>70</v>
      </c>
      <c r="E123" s="139" t="s">
        <v>71</v>
      </c>
      <c r="F123" s="139">
        <v>10</v>
      </c>
      <c r="G123" s="26"/>
      <c r="H123" s="135">
        <f t="shared" si="6"/>
        <v>0</v>
      </c>
      <c r="J123" s="90"/>
    </row>
    <row r="124" spans="2:10" s="89" customFormat="1">
      <c r="B124" s="136">
        <f>+COUNT($B$117:B123)+1</f>
        <v>7</v>
      </c>
      <c r="C124" s="137"/>
      <c r="D124" s="138" t="s">
        <v>1023</v>
      </c>
      <c r="E124" s="139" t="s">
        <v>71</v>
      </c>
      <c r="F124" s="139">
        <v>20</v>
      </c>
      <c r="G124" s="26"/>
      <c r="H124" s="135">
        <f t="shared" si="6"/>
        <v>0</v>
      </c>
      <c r="J124" s="90"/>
    </row>
    <row r="125" spans="2:10" s="89" customFormat="1" ht="15.75" customHeight="1">
      <c r="B125" s="141"/>
      <c r="C125" s="142"/>
      <c r="D125" s="143"/>
      <c r="E125" s="144"/>
      <c r="F125" s="145"/>
      <c r="G125" s="64"/>
      <c r="H125" s="146"/>
    </row>
    <row r="126" spans="2:10" s="89" customFormat="1" ht="16.5" thickBot="1">
      <c r="B126" s="147"/>
      <c r="C126" s="148"/>
      <c r="D126" s="148"/>
      <c r="E126" s="149"/>
      <c r="F126" s="149"/>
      <c r="G126" s="25" t="str">
        <f>C116&amp;" SKUPAJ:"</f>
        <v>ZAKLJUČNA DELA SKUPAJ:</v>
      </c>
      <c r="H126" s="150">
        <f>SUM(H$118:H$124)</f>
        <v>0</v>
      </c>
    </row>
  </sheetData>
  <sheetProtection algorithmName="SHA-512" hashValue="Ht+uc/yLLtSCCYM+K24MxFjjSSKy+lL1+hbSIqUtffqoilkwPvV1b/Q7if8pVvDITUi5oxa4ghi6+d+KLJtWeQ==" saltValue="qOA3pyiGiwq3lmJTmKBMQQ==" spinCount="100000" sheet="1" objects="1" scenarios="1"/>
  <mergeCells count="17">
    <mergeCell ref="C117:F117"/>
    <mergeCell ref="C110:D110"/>
    <mergeCell ref="C111:F111"/>
    <mergeCell ref="C59:F59"/>
    <mergeCell ref="C91:D91"/>
    <mergeCell ref="C92:F92"/>
    <mergeCell ref="C32:D32"/>
    <mergeCell ref="C77:F77"/>
    <mergeCell ref="C84:F84"/>
    <mergeCell ref="C22:F22"/>
    <mergeCell ref="C116:D116"/>
    <mergeCell ref="C53:D53"/>
    <mergeCell ref="C54:F54"/>
    <mergeCell ref="C55:F55"/>
    <mergeCell ref="C33:F33"/>
    <mergeCell ref="C24:D24"/>
    <mergeCell ref="C25:F25"/>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3" manualBreakCount="3">
    <brk id="47" min="1" max="7" man="1"/>
    <brk id="76" min="1" max="7" man="1"/>
    <brk id="127"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77DAB-B5DA-4965-B838-E98E15274EBC}">
  <sheetPr>
    <tabColor rgb="FF00339C"/>
  </sheetPr>
  <dimension ref="B1:K92"/>
  <sheetViews>
    <sheetView view="pageBreakPreview" zoomScaleNormal="100" zoomScaleSheetLayoutView="100" workbookViewId="0">
      <selection activeCell="F4" sqref="F4"/>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1028</v>
      </c>
      <c r="C1" s="85" t="str">
        <f ca="1">MID(CELL("filename",A1),FIND("]",CELL("filename",A1))+1,255)</f>
        <v>ELEKTRO KANALIZACIJA</v>
      </c>
    </row>
    <row r="3" spans="2:10">
      <c r="B3" s="91" t="s">
        <v>14</v>
      </c>
    </row>
    <row r="4" spans="2:10">
      <c r="B4" s="93" t="str">
        <f ca="1">"REKAPITULACIJA "&amp;C1</f>
        <v>REKAPITULACIJA ELEKTRO KANALIZACIJA</v>
      </c>
      <c r="C4" s="94"/>
      <c r="D4" s="94"/>
      <c r="E4" s="95"/>
      <c r="F4" s="95"/>
      <c r="G4" s="19"/>
      <c r="H4" s="57"/>
      <c r="I4" s="96"/>
    </row>
    <row r="5" spans="2:10">
      <c r="B5" s="97"/>
      <c r="C5" s="98"/>
      <c r="D5" s="99"/>
      <c r="H5" s="100"/>
      <c r="I5" s="101"/>
      <c r="J5" s="102"/>
    </row>
    <row r="6" spans="2:10">
      <c r="B6" s="103" t="s">
        <v>47</v>
      </c>
      <c r="D6" s="104" t="str">
        <f>VLOOKUP(B6,$B$20:$H$9848,2,FALSE)</f>
        <v>PRIPRAVLJALNA DELA</v>
      </c>
      <c r="E6" s="105"/>
      <c r="F6" s="88"/>
      <c r="H6" s="106">
        <f>VLOOKUP($D6&amp;" SKUPAJ:",$G$20:H$9848,2,FALSE)</f>
        <v>0</v>
      </c>
      <c r="I6" s="107"/>
      <c r="J6" s="108"/>
    </row>
    <row r="7" spans="2:10">
      <c r="B7" s="103"/>
      <c r="D7" s="104"/>
      <c r="E7" s="105"/>
      <c r="F7" s="88"/>
      <c r="H7" s="106"/>
      <c r="I7" s="109"/>
      <c r="J7" s="110"/>
    </row>
    <row r="8" spans="2:10">
      <c r="B8" s="103" t="s">
        <v>48</v>
      </c>
      <c r="D8" s="104" t="str">
        <f>VLOOKUP(B8,$B$20:$H$9848,2,FALSE)</f>
        <v>GRADBENA DELA</v>
      </c>
      <c r="E8" s="105"/>
      <c r="F8" s="88"/>
      <c r="H8" s="106">
        <f>VLOOKUP($D8&amp;" SKUPAJ:",$G$20:H$9848,2,FALSE)</f>
        <v>0</v>
      </c>
      <c r="I8" s="111"/>
      <c r="J8" s="112"/>
    </row>
    <row r="9" spans="2:10">
      <c r="B9" s="103"/>
      <c r="D9" s="104"/>
      <c r="E9" s="105"/>
      <c r="F9" s="88"/>
      <c r="H9" s="106"/>
      <c r="I9" s="96"/>
    </row>
    <row r="10" spans="2:10">
      <c r="B10" s="103" t="s">
        <v>45</v>
      </c>
      <c r="D10" s="104" t="str">
        <f>VLOOKUP(B10,$B$20:$H$9848,2,FALSE)</f>
        <v>PRESTAVITEV KANDELABRA</v>
      </c>
      <c r="E10" s="105"/>
      <c r="F10" s="88"/>
      <c r="H10" s="106">
        <f>VLOOKUP($D10&amp;" SKUPAJ:",$G$20:H$9848,2,FALSE)</f>
        <v>0</v>
      </c>
    </row>
    <row r="11" spans="2:10">
      <c r="B11" s="103"/>
      <c r="D11" s="104"/>
      <c r="E11" s="105"/>
      <c r="F11" s="88"/>
      <c r="H11" s="106"/>
    </row>
    <row r="12" spans="2:10">
      <c r="B12" s="103" t="s">
        <v>49</v>
      </c>
      <c r="D12" s="104" t="str">
        <f>VLOOKUP(B12,$B$20:$H$9848,2,FALSE)</f>
        <v>JAKI TOK</v>
      </c>
      <c r="E12" s="105"/>
      <c r="F12" s="88"/>
      <c r="H12" s="106">
        <f>VLOOKUP($D12&amp;" SKUPAJ:",$G$20:H$9848,2,FALSE)</f>
        <v>0</v>
      </c>
    </row>
    <row r="13" spans="2:10">
      <c r="B13" s="103"/>
      <c r="D13" s="104"/>
      <c r="E13" s="105"/>
      <c r="F13" s="88"/>
      <c r="H13" s="106"/>
    </row>
    <row r="14" spans="2:10">
      <c r="B14" s="103" t="s">
        <v>53</v>
      </c>
      <c r="D14" s="104" t="str">
        <f>VLOOKUP(B14,$B$20:$H$9848,2,FALSE)</f>
        <v>TRANSPORT</v>
      </c>
      <c r="E14" s="105"/>
      <c r="F14" s="88"/>
      <c r="H14" s="106">
        <f>VLOOKUP($D14&amp;" SKUPAJ:",$G$20:H$9848,2,FALSE)</f>
        <v>0</v>
      </c>
      <c r="I14" s="111"/>
      <c r="J14" s="112"/>
    </row>
    <row r="15" spans="2:10">
      <c r="B15" s="103"/>
      <c r="D15" s="104"/>
      <c r="E15" s="105"/>
      <c r="F15" s="88"/>
      <c r="H15" s="106"/>
      <c r="I15" s="96"/>
    </row>
    <row r="16" spans="2:10">
      <c r="B16" s="103" t="s">
        <v>68</v>
      </c>
      <c r="D16" s="104" t="str">
        <f>VLOOKUP(B16,$B$20:$H$9848,2,FALSE)</f>
        <v>ZAKLJUČNA DELA</v>
      </c>
      <c r="E16" s="105"/>
      <c r="F16" s="88"/>
      <c r="H16" s="106">
        <f>VLOOKUP($D16&amp;" SKUPAJ:",$G$20:H$9848,2,FALSE)</f>
        <v>0</v>
      </c>
    </row>
    <row r="17" spans="2:11" s="89" customFormat="1" ht="16.5" thickBot="1">
      <c r="B17" s="113"/>
      <c r="C17" s="114"/>
      <c r="D17" s="115"/>
      <c r="E17" s="116"/>
      <c r="F17" s="117"/>
      <c r="G17" s="20"/>
      <c r="H17" s="118"/>
    </row>
    <row r="18" spans="2:11" s="89" customFormat="1" ht="16.5" thickTop="1">
      <c r="B18" s="119"/>
      <c r="C18" s="120"/>
      <c r="D18" s="121"/>
      <c r="E18" s="122"/>
      <c r="F18" s="123"/>
      <c r="G18" s="21" t="str">
        <f ca="1">"SKUPAJ "&amp;C1&amp;" (BREZ DDV):"</f>
        <v>SKUPAJ ELEKTRO KANALIZACIJA (BREZ DDV):</v>
      </c>
      <c r="H18" s="124">
        <f>ROUND(SUM(H6:H16),2)</f>
        <v>0</v>
      </c>
    </row>
    <row r="20" spans="2:11" s="89" customFormat="1" ht="16.5" thickBot="1">
      <c r="B20" s="125" t="s">
        <v>0</v>
      </c>
      <c r="C20" s="126" t="s">
        <v>1</v>
      </c>
      <c r="D20" s="127" t="s">
        <v>2</v>
      </c>
      <c r="E20" s="128" t="s">
        <v>3</v>
      </c>
      <c r="F20" s="128" t="s">
        <v>4</v>
      </c>
      <c r="G20" s="22" t="s">
        <v>5</v>
      </c>
      <c r="H20" s="128" t="s">
        <v>6</v>
      </c>
    </row>
    <row r="22" spans="2:11" ht="36" customHeight="1">
      <c r="B22" s="129"/>
      <c r="C22" s="185" t="s">
        <v>1021</v>
      </c>
      <c r="D22" s="185"/>
      <c r="E22" s="185"/>
      <c r="F22" s="185"/>
      <c r="G22" s="78"/>
      <c r="H22" s="129"/>
    </row>
    <row r="24" spans="2:11" s="89" customFormat="1">
      <c r="B24" s="130" t="s">
        <v>47</v>
      </c>
      <c r="C24" s="182" t="s">
        <v>510</v>
      </c>
      <c r="D24" s="182"/>
      <c r="E24" s="131"/>
      <c r="F24" s="132"/>
      <c r="G24" s="23"/>
      <c r="H24" s="133"/>
    </row>
    <row r="25" spans="2:11" s="89" customFormat="1">
      <c r="B25" s="134"/>
      <c r="C25" s="183"/>
      <c r="D25" s="183"/>
      <c r="E25" s="183"/>
      <c r="F25" s="183"/>
      <c r="G25" s="24"/>
      <c r="H25" s="135"/>
    </row>
    <row r="26" spans="2:11" s="89" customFormat="1" ht="31.5">
      <c r="B26" s="136">
        <f>+COUNT($B$25:B25)+1</f>
        <v>1</v>
      </c>
      <c r="C26" s="58"/>
      <c r="D26" s="59" t="s">
        <v>574</v>
      </c>
      <c r="E26" s="57" t="s">
        <v>50</v>
      </c>
      <c r="F26" s="57">
        <v>1060</v>
      </c>
      <c r="G26" s="26"/>
      <c r="H26" s="135">
        <f>+$F26*G26</f>
        <v>0</v>
      </c>
      <c r="K26" s="87"/>
    </row>
    <row r="27" spans="2:11" s="89" customFormat="1" ht="47.25">
      <c r="B27" s="136">
        <f>+COUNT($B$25:B26)+1</f>
        <v>2</v>
      </c>
      <c r="C27" s="58"/>
      <c r="D27" s="59" t="s">
        <v>575</v>
      </c>
      <c r="E27" s="57" t="s">
        <v>50</v>
      </c>
      <c r="F27" s="57">
        <v>1060</v>
      </c>
      <c r="G27" s="26"/>
      <c r="H27" s="135">
        <f t="shared" ref="H27" si="0">+$F27*G27</f>
        <v>0</v>
      </c>
      <c r="K27" s="87"/>
    </row>
    <row r="28" spans="2:11" s="89" customFormat="1" ht="15.75" customHeight="1">
      <c r="B28" s="141"/>
      <c r="C28" s="142"/>
      <c r="D28" s="143"/>
      <c r="E28" s="144"/>
      <c r="F28" s="145"/>
      <c r="G28" s="64"/>
      <c r="H28" s="146"/>
    </row>
    <row r="29" spans="2:11" s="89" customFormat="1" ht="16.5" thickBot="1">
      <c r="B29" s="147"/>
      <c r="C29" s="148"/>
      <c r="D29" s="148"/>
      <c r="E29" s="149"/>
      <c r="F29" s="149"/>
      <c r="G29" s="25" t="str">
        <f>C24&amp;" SKUPAJ:"</f>
        <v>PRIPRAVLJALNA DELA SKUPAJ:</v>
      </c>
      <c r="H29" s="150">
        <f>SUM(H$26:H$27)</f>
        <v>0</v>
      </c>
    </row>
    <row r="30" spans="2:11" s="89" customFormat="1">
      <c r="B30" s="141"/>
      <c r="C30" s="142"/>
      <c r="D30" s="143"/>
      <c r="E30" s="144"/>
      <c r="F30" s="145"/>
      <c r="G30" s="64"/>
      <c r="H30" s="146"/>
    </row>
    <row r="31" spans="2:11" s="89" customFormat="1">
      <c r="B31" s="130" t="s">
        <v>48</v>
      </c>
      <c r="C31" s="182" t="s">
        <v>340</v>
      </c>
      <c r="D31" s="182"/>
      <c r="E31" s="131"/>
      <c r="F31" s="132"/>
      <c r="G31" s="23"/>
      <c r="H31" s="133"/>
    </row>
    <row r="32" spans="2:11" s="89" customFormat="1">
      <c r="B32" s="134"/>
      <c r="C32" s="183"/>
      <c r="D32" s="183"/>
      <c r="E32" s="183"/>
      <c r="F32" s="183"/>
      <c r="G32" s="24"/>
      <c r="H32" s="135"/>
    </row>
    <row r="33" spans="2:8" s="89" customFormat="1" ht="110.25">
      <c r="B33" s="136">
        <f>+COUNT($B$32:B32)+1</f>
        <v>1</v>
      </c>
      <c r="C33" s="58"/>
      <c r="D33" s="59" t="s">
        <v>1406</v>
      </c>
      <c r="E33" s="57" t="s">
        <v>50</v>
      </c>
      <c r="F33" s="57">
        <v>1060</v>
      </c>
      <c r="G33" s="26"/>
      <c r="H33" s="135">
        <f t="shared" ref="H33" si="1">+$F33*G33</f>
        <v>0</v>
      </c>
    </row>
    <row r="34" spans="2:8" s="89" customFormat="1">
      <c r="B34" s="162"/>
      <c r="C34" s="163"/>
      <c r="D34" s="164" t="s">
        <v>514</v>
      </c>
      <c r="E34" s="165"/>
      <c r="F34" s="165"/>
      <c r="G34" s="159"/>
      <c r="H34" s="167"/>
    </row>
    <row r="35" spans="2:8" s="89" customFormat="1">
      <c r="B35" s="168"/>
      <c r="C35" s="169"/>
      <c r="D35" s="170" t="s">
        <v>515</v>
      </c>
      <c r="E35" s="171" t="s">
        <v>1015</v>
      </c>
      <c r="F35" s="171">
        <v>0.25</v>
      </c>
      <c r="G35" s="160"/>
      <c r="H35" s="173"/>
    </row>
    <row r="36" spans="2:8" s="89" customFormat="1">
      <c r="B36" s="168"/>
      <c r="C36" s="169"/>
      <c r="D36" s="170" t="s">
        <v>516</v>
      </c>
      <c r="E36" s="171" t="s">
        <v>1015</v>
      </c>
      <c r="F36" s="171">
        <v>0.06</v>
      </c>
      <c r="G36" s="160"/>
      <c r="H36" s="173"/>
    </row>
    <row r="37" spans="2:8" s="89" customFormat="1">
      <c r="B37" s="168"/>
      <c r="C37" s="169"/>
      <c r="D37" s="170" t="s">
        <v>517</v>
      </c>
      <c r="E37" s="171" t="s">
        <v>1015</v>
      </c>
      <c r="F37" s="171">
        <v>0.06</v>
      </c>
      <c r="G37" s="160"/>
      <c r="H37" s="173"/>
    </row>
    <row r="38" spans="2:8" s="89" customFormat="1">
      <c r="B38" s="168"/>
      <c r="C38" s="169"/>
      <c r="D38" s="170" t="s">
        <v>518</v>
      </c>
      <c r="E38" s="171" t="s">
        <v>1015</v>
      </c>
      <c r="F38" s="171">
        <v>0.19</v>
      </c>
      <c r="G38" s="160"/>
      <c r="H38" s="173"/>
    </row>
    <row r="39" spans="2:8" s="89" customFormat="1">
      <c r="B39" s="168"/>
      <c r="C39" s="169"/>
      <c r="D39" s="170" t="s">
        <v>519</v>
      </c>
      <c r="E39" s="171" t="s">
        <v>50</v>
      </c>
      <c r="F39" s="171">
        <v>1</v>
      </c>
      <c r="G39" s="160"/>
      <c r="H39" s="173"/>
    </row>
    <row r="40" spans="2:8" s="89" customFormat="1">
      <c r="B40" s="168"/>
      <c r="C40" s="169"/>
      <c r="D40" s="170" t="s">
        <v>520</v>
      </c>
      <c r="E40" s="171" t="s">
        <v>50</v>
      </c>
      <c r="F40" s="171">
        <v>1</v>
      </c>
      <c r="G40" s="160"/>
      <c r="H40" s="173"/>
    </row>
    <row r="41" spans="2:8" s="89" customFormat="1">
      <c r="B41" s="168"/>
      <c r="C41" s="169"/>
      <c r="D41" s="170" t="s">
        <v>521</v>
      </c>
      <c r="E41" s="171" t="s">
        <v>23</v>
      </c>
      <c r="F41" s="171">
        <v>0</v>
      </c>
      <c r="G41" s="160"/>
      <c r="H41" s="173"/>
    </row>
    <row r="42" spans="2:8" s="89" customFormat="1">
      <c r="B42" s="168"/>
      <c r="C42" s="169"/>
      <c r="D42" s="170" t="s">
        <v>522</v>
      </c>
      <c r="E42" s="171" t="s">
        <v>50</v>
      </c>
      <c r="F42" s="171">
        <v>1</v>
      </c>
      <c r="G42" s="160"/>
      <c r="H42" s="173"/>
    </row>
    <row r="43" spans="2:8" s="89" customFormat="1">
      <c r="B43" s="174"/>
      <c r="C43" s="175"/>
      <c r="D43" s="176" t="s">
        <v>1404</v>
      </c>
      <c r="E43" s="177" t="s">
        <v>1015</v>
      </c>
      <c r="F43" s="177">
        <v>0.31</v>
      </c>
      <c r="G43" s="161"/>
      <c r="H43" s="179"/>
    </row>
    <row r="44" spans="2:8" s="89" customFormat="1" ht="110.25">
      <c r="B44" s="136">
        <f>+COUNT($B$32:B43)+1</f>
        <v>2</v>
      </c>
      <c r="C44" s="58"/>
      <c r="D44" s="59" t="s">
        <v>1405</v>
      </c>
      <c r="E44" s="57" t="s">
        <v>50</v>
      </c>
      <c r="F44" s="57">
        <v>35</v>
      </c>
      <c r="G44" s="26"/>
      <c r="H44" s="135">
        <f t="shared" ref="H44" si="2">+$F44*G44</f>
        <v>0</v>
      </c>
    </row>
    <row r="45" spans="2:8" s="89" customFormat="1">
      <c r="B45" s="162"/>
      <c r="C45" s="163"/>
      <c r="D45" s="164" t="s">
        <v>514</v>
      </c>
      <c r="E45" s="165"/>
      <c r="F45" s="165"/>
      <c r="G45" s="159"/>
      <c r="H45" s="167"/>
    </row>
    <row r="46" spans="2:8" s="89" customFormat="1">
      <c r="B46" s="168"/>
      <c r="C46" s="169"/>
      <c r="D46" s="170" t="s">
        <v>515</v>
      </c>
      <c r="E46" s="171" t="s">
        <v>1015</v>
      </c>
      <c r="F46" s="171">
        <v>0.42</v>
      </c>
      <c r="G46" s="160"/>
      <c r="H46" s="173"/>
    </row>
    <row r="47" spans="2:8" s="89" customFormat="1">
      <c r="B47" s="168"/>
      <c r="C47" s="169"/>
      <c r="D47" s="170" t="s">
        <v>516</v>
      </c>
      <c r="E47" s="171" t="s">
        <v>1015</v>
      </c>
      <c r="F47" s="171">
        <v>0.09</v>
      </c>
      <c r="G47" s="160"/>
      <c r="H47" s="173"/>
    </row>
    <row r="48" spans="2:8" s="89" customFormat="1">
      <c r="B48" s="168"/>
      <c r="C48" s="169"/>
      <c r="D48" s="170" t="s">
        <v>517</v>
      </c>
      <c r="E48" s="171" t="s">
        <v>1015</v>
      </c>
      <c r="F48" s="171">
        <v>8.5000000000000006E-2</v>
      </c>
      <c r="G48" s="160"/>
      <c r="H48" s="173"/>
    </row>
    <row r="49" spans="2:10" s="89" customFormat="1">
      <c r="B49" s="168"/>
      <c r="C49" s="169"/>
      <c r="D49" s="170" t="s">
        <v>518</v>
      </c>
      <c r="E49" s="171" t="s">
        <v>1015</v>
      </c>
      <c r="F49" s="171">
        <v>0.24</v>
      </c>
      <c r="G49" s="160"/>
      <c r="H49" s="173"/>
    </row>
    <row r="50" spans="2:10" s="89" customFormat="1">
      <c r="B50" s="168"/>
      <c r="C50" s="169"/>
      <c r="D50" s="170" t="s">
        <v>576</v>
      </c>
      <c r="E50" s="171" t="s">
        <v>50</v>
      </c>
      <c r="F50" s="171">
        <v>1</v>
      </c>
      <c r="G50" s="160"/>
      <c r="H50" s="173"/>
    </row>
    <row r="51" spans="2:10" s="89" customFormat="1">
      <c r="B51" s="168"/>
      <c r="C51" s="169"/>
      <c r="D51" s="170" t="s">
        <v>520</v>
      </c>
      <c r="E51" s="171" t="s">
        <v>50</v>
      </c>
      <c r="F51" s="171">
        <v>1</v>
      </c>
      <c r="G51" s="160"/>
      <c r="H51" s="173"/>
    </row>
    <row r="52" spans="2:10" s="89" customFormat="1">
      <c r="B52" s="168"/>
      <c r="C52" s="169"/>
      <c r="D52" s="170" t="s">
        <v>521</v>
      </c>
      <c r="E52" s="171" t="s">
        <v>23</v>
      </c>
      <c r="F52" s="171">
        <v>0</v>
      </c>
      <c r="G52" s="160"/>
      <c r="H52" s="173"/>
    </row>
    <row r="53" spans="2:10" s="89" customFormat="1">
      <c r="B53" s="168"/>
      <c r="C53" s="169"/>
      <c r="D53" s="170" t="s">
        <v>522</v>
      </c>
      <c r="E53" s="171" t="s">
        <v>50</v>
      </c>
      <c r="F53" s="171">
        <v>1</v>
      </c>
      <c r="G53" s="160"/>
      <c r="H53" s="173"/>
    </row>
    <row r="54" spans="2:10" s="89" customFormat="1">
      <c r="B54" s="174"/>
      <c r="C54" s="175"/>
      <c r="D54" s="176" t="s">
        <v>1404</v>
      </c>
      <c r="E54" s="177" t="s">
        <v>1015</v>
      </c>
      <c r="F54" s="177">
        <v>0.4</v>
      </c>
      <c r="G54" s="161"/>
      <c r="H54" s="179"/>
    </row>
    <row r="55" spans="2:10" s="89" customFormat="1" ht="94.5">
      <c r="B55" s="136">
        <f>+COUNT($B$32:B54)+1</f>
        <v>3</v>
      </c>
      <c r="C55" s="58"/>
      <c r="D55" s="59" t="s">
        <v>577</v>
      </c>
      <c r="E55" s="57" t="s">
        <v>23</v>
      </c>
      <c r="F55" s="57">
        <v>4</v>
      </c>
      <c r="G55" s="26"/>
      <c r="H55" s="135">
        <f t="shared" ref="H55:H56" si="3">+$F55*G55</f>
        <v>0</v>
      </c>
    </row>
    <row r="56" spans="2:10" s="89" customFormat="1" ht="78.75">
      <c r="B56" s="136">
        <f>+COUNT($B$32:B55)+1</f>
        <v>4</v>
      </c>
      <c r="C56" s="58"/>
      <c r="D56" s="59" t="s">
        <v>578</v>
      </c>
      <c r="E56" s="57" t="s">
        <v>23</v>
      </c>
      <c r="F56" s="57">
        <v>2</v>
      </c>
      <c r="G56" s="26"/>
      <c r="H56" s="135">
        <f t="shared" si="3"/>
        <v>0</v>
      </c>
    </row>
    <row r="57" spans="2:10" s="89" customFormat="1" ht="15.75" customHeight="1">
      <c r="B57" s="141"/>
      <c r="C57" s="142"/>
      <c r="D57" s="143"/>
      <c r="E57" s="144"/>
      <c r="F57" s="145"/>
      <c r="G57" s="64"/>
      <c r="H57" s="146"/>
    </row>
    <row r="58" spans="2:10" s="89" customFormat="1" ht="16.5" thickBot="1">
      <c r="B58" s="147"/>
      <c r="C58" s="148"/>
      <c r="D58" s="148"/>
      <c r="E58" s="149"/>
      <c r="F58" s="149"/>
      <c r="G58" s="25" t="str">
        <f>C31&amp;" SKUPAJ:"</f>
        <v>GRADBENA DELA SKUPAJ:</v>
      </c>
      <c r="H58" s="150">
        <f>SUM(H$33:H$56)</f>
        <v>0</v>
      </c>
    </row>
    <row r="59" spans="2:10" s="89" customFormat="1">
      <c r="B59" s="152"/>
      <c r="C59" s="142"/>
      <c r="D59" s="153"/>
      <c r="E59" s="154"/>
      <c r="F59" s="145"/>
      <c r="G59" s="64"/>
      <c r="H59" s="146"/>
      <c r="J59" s="90"/>
    </row>
    <row r="60" spans="2:10" s="89" customFormat="1">
      <c r="B60" s="130" t="s">
        <v>45</v>
      </c>
      <c r="C60" s="182" t="s">
        <v>579</v>
      </c>
      <c r="D60" s="182"/>
      <c r="E60" s="131"/>
      <c r="F60" s="132"/>
      <c r="G60" s="23"/>
      <c r="H60" s="133"/>
      <c r="J60" s="90"/>
    </row>
    <row r="61" spans="2:10" s="89" customFormat="1">
      <c r="B61" s="134"/>
      <c r="C61" s="184"/>
      <c r="D61" s="184"/>
      <c r="E61" s="184"/>
      <c r="F61" s="184"/>
      <c r="G61" s="24"/>
      <c r="H61" s="135"/>
    </row>
    <row r="62" spans="2:10" s="89" customFormat="1">
      <c r="B62" s="136">
        <f>+COUNT($B$61:B61)+1</f>
        <v>1</v>
      </c>
      <c r="C62" s="58"/>
      <c r="D62" s="59" t="s">
        <v>580</v>
      </c>
      <c r="E62" s="57" t="s">
        <v>52</v>
      </c>
      <c r="F62" s="57">
        <v>1</v>
      </c>
      <c r="G62" s="26"/>
      <c r="H62" s="135">
        <f t="shared" ref="H62:H69" si="4">+$F62*G62</f>
        <v>0</v>
      </c>
      <c r="J62" s="90"/>
    </row>
    <row r="63" spans="2:10" s="89" customFormat="1">
      <c r="B63" s="136">
        <f>+COUNT($B$61:B62)+1</f>
        <v>2</v>
      </c>
      <c r="C63" s="58"/>
      <c r="D63" s="59" t="s">
        <v>581</v>
      </c>
      <c r="E63" s="57" t="s">
        <v>52</v>
      </c>
      <c r="F63" s="57">
        <v>1</v>
      </c>
      <c r="G63" s="26"/>
      <c r="H63" s="135">
        <f t="shared" si="4"/>
        <v>0</v>
      </c>
      <c r="J63" s="90"/>
    </row>
    <row r="64" spans="2:10" s="89" customFormat="1">
      <c r="B64" s="136">
        <f>+COUNT($B$61:B63)+1</f>
        <v>3</v>
      </c>
      <c r="C64" s="58"/>
      <c r="D64" s="59" t="s">
        <v>582</v>
      </c>
      <c r="E64" s="57" t="s">
        <v>52</v>
      </c>
      <c r="F64" s="57">
        <v>1</v>
      </c>
      <c r="G64" s="26"/>
      <c r="H64" s="135">
        <f t="shared" si="4"/>
        <v>0</v>
      </c>
      <c r="J64" s="90"/>
    </row>
    <row r="65" spans="2:10" s="89" customFormat="1" ht="78.75">
      <c r="B65" s="136">
        <f>+COUNT($B$61:B64)+1</f>
        <v>4</v>
      </c>
      <c r="C65" s="58"/>
      <c r="D65" s="59" t="s">
        <v>1024</v>
      </c>
      <c r="E65" s="57" t="s">
        <v>23</v>
      </c>
      <c r="F65" s="57">
        <v>1</v>
      </c>
      <c r="G65" s="26"/>
      <c r="H65" s="135">
        <f t="shared" si="4"/>
        <v>0</v>
      </c>
      <c r="J65" s="90"/>
    </row>
    <row r="66" spans="2:10" s="89" customFormat="1" ht="31.5">
      <c r="B66" s="136">
        <f>+COUNT($B$61:B65)+1</f>
        <v>5</v>
      </c>
      <c r="C66" s="58"/>
      <c r="D66" s="59" t="s">
        <v>583</v>
      </c>
      <c r="E66" s="57" t="s">
        <v>50</v>
      </c>
      <c r="F66" s="57">
        <v>70</v>
      </c>
      <c r="G66" s="26"/>
      <c r="H66" s="135">
        <f t="shared" si="4"/>
        <v>0</v>
      </c>
      <c r="J66" s="90"/>
    </row>
    <row r="67" spans="2:10" s="89" customFormat="1" ht="31.5">
      <c r="B67" s="136">
        <f>+COUNT($B$61:B66)+1</f>
        <v>6</v>
      </c>
      <c r="C67" s="58"/>
      <c r="D67" s="59" t="s">
        <v>584</v>
      </c>
      <c r="E67" s="57" t="s">
        <v>50</v>
      </c>
      <c r="F67" s="57">
        <v>70</v>
      </c>
      <c r="G67" s="26"/>
      <c r="H67" s="135">
        <f t="shared" si="4"/>
        <v>0</v>
      </c>
      <c r="J67" s="90"/>
    </row>
    <row r="68" spans="2:10" s="89" customFormat="1" ht="94.5">
      <c r="B68" s="136">
        <f>+COUNT($B$61:B67)+1</f>
        <v>7</v>
      </c>
      <c r="C68" s="58"/>
      <c r="D68" s="59" t="s">
        <v>1025</v>
      </c>
      <c r="E68" s="57" t="s">
        <v>52</v>
      </c>
      <c r="F68" s="57">
        <v>1</v>
      </c>
      <c r="G68" s="26"/>
      <c r="H68" s="135">
        <f t="shared" si="4"/>
        <v>0</v>
      </c>
      <c r="J68" s="90"/>
    </row>
    <row r="69" spans="2:10" s="89" customFormat="1" ht="78.75">
      <c r="B69" s="136">
        <f>+COUNT($B$61:B68)+1</f>
        <v>8</v>
      </c>
      <c r="C69" s="58"/>
      <c r="D69" s="59" t="s">
        <v>1026</v>
      </c>
      <c r="E69" s="57" t="s">
        <v>52</v>
      </c>
      <c r="F69" s="57">
        <v>4.5</v>
      </c>
      <c r="G69" s="26"/>
      <c r="H69" s="135">
        <f t="shared" si="4"/>
        <v>0</v>
      </c>
      <c r="J69" s="90"/>
    </row>
    <row r="70" spans="2:10" s="89" customFormat="1" ht="15.75" customHeight="1">
      <c r="B70" s="141"/>
      <c r="C70" s="142"/>
      <c r="D70" s="143"/>
      <c r="E70" s="144"/>
      <c r="F70" s="145"/>
      <c r="G70" s="64"/>
      <c r="H70" s="146"/>
    </row>
    <row r="71" spans="2:10" s="89" customFormat="1" ht="16.5" thickBot="1">
      <c r="B71" s="147"/>
      <c r="C71" s="148"/>
      <c r="D71" s="148"/>
      <c r="E71" s="149"/>
      <c r="F71" s="149"/>
      <c r="G71" s="25" t="str">
        <f>C60&amp;" SKUPAJ:"</f>
        <v>PRESTAVITEV KANDELABRA SKUPAJ:</v>
      </c>
      <c r="H71" s="150">
        <f>SUM(H$62:H$69)</f>
        <v>0</v>
      </c>
    </row>
    <row r="72" spans="2:10" s="89" customFormat="1">
      <c r="B72" s="152"/>
      <c r="C72" s="142"/>
      <c r="D72" s="153"/>
      <c r="E72" s="154"/>
      <c r="F72" s="145"/>
      <c r="G72" s="64"/>
      <c r="H72" s="146"/>
      <c r="J72" s="90"/>
    </row>
    <row r="73" spans="2:10" s="89" customFormat="1">
      <c r="B73" s="130" t="s">
        <v>49</v>
      </c>
      <c r="C73" s="182" t="s">
        <v>529</v>
      </c>
      <c r="D73" s="182"/>
      <c r="E73" s="131"/>
      <c r="F73" s="132"/>
      <c r="G73" s="23"/>
      <c r="H73" s="133"/>
      <c r="J73" s="90"/>
    </row>
    <row r="74" spans="2:10" s="89" customFormat="1">
      <c r="B74" s="134" t="s">
        <v>46</v>
      </c>
      <c r="C74" s="183" t="s">
        <v>550</v>
      </c>
      <c r="D74" s="183"/>
      <c r="E74" s="183"/>
      <c r="F74" s="183"/>
      <c r="G74" s="24"/>
      <c r="H74" s="135"/>
    </row>
    <row r="75" spans="2:10" s="89" customFormat="1" ht="78.75">
      <c r="B75" s="136">
        <f>+COUNT($B$74:B74)+1</f>
        <v>1</v>
      </c>
      <c r="C75" s="58"/>
      <c r="D75" s="59" t="s">
        <v>585</v>
      </c>
      <c r="E75" s="57" t="s">
        <v>50</v>
      </c>
      <c r="F75" s="57">
        <v>580</v>
      </c>
      <c r="G75" s="26"/>
      <c r="H75" s="135">
        <f>+$F75*G75</f>
        <v>0</v>
      </c>
      <c r="J75" s="90"/>
    </row>
    <row r="76" spans="2:10" s="89" customFormat="1" ht="15.75" customHeight="1">
      <c r="B76" s="141"/>
      <c r="C76" s="142"/>
      <c r="D76" s="143"/>
      <c r="E76" s="144"/>
      <c r="F76" s="145"/>
      <c r="G76" s="64"/>
      <c r="H76" s="146"/>
    </row>
    <row r="77" spans="2:10" s="89" customFormat="1">
      <c r="B77" s="147"/>
      <c r="C77" s="148"/>
      <c r="D77" s="148"/>
      <c r="E77" s="149"/>
      <c r="F77" s="149"/>
      <c r="G77" s="25" t="str">
        <f>C73&amp;" SKUPAJ:"</f>
        <v>JAKI TOK SKUPAJ:</v>
      </c>
      <c r="H77" s="150">
        <f>SUM(H$75:H$75)</f>
        <v>0</v>
      </c>
    </row>
    <row r="78" spans="2:10" s="89" customFormat="1">
      <c r="B78" s="152"/>
      <c r="C78" s="142"/>
      <c r="D78" s="153"/>
      <c r="E78" s="154"/>
      <c r="F78" s="145"/>
      <c r="G78" s="64"/>
      <c r="H78" s="146"/>
      <c r="J78" s="90"/>
    </row>
    <row r="79" spans="2:10" s="89" customFormat="1">
      <c r="B79" s="130" t="s">
        <v>53</v>
      </c>
      <c r="C79" s="182" t="s">
        <v>568</v>
      </c>
      <c r="D79" s="182"/>
      <c r="E79" s="131"/>
      <c r="F79" s="132"/>
      <c r="G79" s="23"/>
      <c r="H79" s="133"/>
      <c r="J79" s="90"/>
    </row>
    <row r="80" spans="2:10" s="89" customFormat="1">
      <c r="B80" s="134"/>
      <c r="C80" s="183"/>
      <c r="D80" s="183"/>
      <c r="E80" s="183"/>
      <c r="F80" s="183"/>
      <c r="G80" s="24"/>
      <c r="H80" s="135"/>
    </row>
    <row r="81" spans="2:10" s="89" customFormat="1">
      <c r="B81" s="136">
        <f>+COUNT($B80:B$80)+1</f>
        <v>1</v>
      </c>
      <c r="C81" s="58"/>
      <c r="D81" s="59" t="s">
        <v>569</v>
      </c>
      <c r="E81" s="57" t="s">
        <v>52</v>
      </c>
      <c r="F81" s="57">
        <v>1</v>
      </c>
      <c r="G81" s="26"/>
      <c r="H81" s="135">
        <f t="shared" ref="H81" si="5">+$F81*G81</f>
        <v>0</v>
      </c>
      <c r="J81" s="90"/>
    </row>
    <row r="82" spans="2:10" s="89" customFormat="1" ht="15.75" customHeight="1">
      <c r="B82" s="141"/>
      <c r="C82" s="142"/>
      <c r="D82" s="143"/>
      <c r="E82" s="144"/>
      <c r="F82" s="145"/>
      <c r="G82" s="64"/>
      <c r="H82" s="146"/>
    </row>
    <row r="83" spans="2:10" s="89" customFormat="1" ht="16.5" thickBot="1">
      <c r="B83" s="147"/>
      <c r="C83" s="148"/>
      <c r="D83" s="148"/>
      <c r="E83" s="149"/>
      <c r="F83" s="149"/>
      <c r="G83" s="25" t="str">
        <f>C79&amp;" SKUPAJ:"</f>
        <v>TRANSPORT SKUPAJ:</v>
      </c>
      <c r="H83" s="150">
        <f>SUM(H$81:H$81)</f>
        <v>0</v>
      </c>
    </row>
    <row r="84" spans="2:10" s="89" customFormat="1">
      <c r="B84" s="152"/>
      <c r="C84" s="142"/>
      <c r="D84" s="153"/>
      <c r="E84" s="154"/>
      <c r="F84" s="145"/>
      <c r="G84" s="64"/>
      <c r="H84" s="146"/>
      <c r="J84" s="90"/>
    </row>
    <row r="85" spans="2:10" s="89" customFormat="1">
      <c r="B85" s="130" t="s">
        <v>68</v>
      </c>
      <c r="C85" s="182" t="s">
        <v>570</v>
      </c>
      <c r="D85" s="182"/>
      <c r="E85" s="131"/>
      <c r="F85" s="132"/>
      <c r="G85" s="23"/>
      <c r="H85" s="133"/>
      <c r="J85" s="90"/>
    </row>
    <row r="86" spans="2:10" s="89" customFormat="1">
      <c r="B86" s="134"/>
      <c r="C86" s="183"/>
      <c r="D86" s="183"/>
      <c r="E86" s="183"/>
      <c r="F86" s="183"/>
      <c r="G86" s="24"/>
      <c r="H86" s="135"/>
    </row>
    <row r="87" spans="2:10" s="89" customFormat="1" ht="31.5">
      <c r="B87" s="136">
        <f>+COUNT($B$86:B86)+1</f>
        <v>1</v>
      </c>
      <c r="C87" s="58"/>
      <c r="D87" s="59" t="s">
        <v>586</v>
      </c>
      <c r="E87" s="57" t="s">
        <v>50</v>
      </c>
      <c r="F87" s="57">
        <v>580</v>
      </c>
      <c r="G87" s="26"/>
      <c r="H87" s="135">
        <f>+$F87*G87</f>
        <v>0</v>
      </c>
      <c r="J87" s="90"/>
    </row>
    <row r="88" spans="2:10" s="89" customFormat="1">
      <c r="B88" s="136">
        <f>+COUNT($B$86:B87)+1</f>
        <v>2</v>
      </c>
      <c r="C88" s="58"/>
      <c r="D88" s="138" t="s">
        <v>1022</v>
      </c>
      <c r="E88" s="57" t="s">
        <v>52</v>
      </c>
      <c r="F88" s="57">
        <v>1</v>
      </c>
      <c r="G88" s="26"/>
      <c r="H88" s="135">
        <f t="shared" ref="H88:H90" si="6">+$F88*G88</f>
        <v>0</v>
      </c>
      <c r="J88" s="90"/>
    </row>
    <row r="89" spans="2:10" s="89" customFormat="1">
      <c r="B89" s="136">
        <f>+COUNT($B$86:B88)+1</f>
        <v>3</v>
      </c>
      <c r="C89" s="58"/>
      <c r="D89" s="138" t="s">
        <v>70</v>
      </c>
      <c r="E89" s="57" t="s">
        <v>1027</v>
      </c>
      <c r="F89" s="57">
        <v>10</v>
      </c>
      <c r="G89" s="26"/>
      <c r="H89" s="135">
        <f t="shared" si="6"/>
        <v>0</v>
      </c>
      <c r="J89" s="90"/>
    </row>
    <row r="90" spans="2:10" s="89" customFormat="1">
      <c r="B90" s="136">
        <f>+COUNT($B$86:B89)+1</f>
        <v>4</v>
      </c>
      <c r="C90" s="58"/>
      <c r="D90" s="138" t="s">
        <v>1023</v>
      </c>
      <c r="E90" s="57" t="s">
        <v>1027</v>
      </c>
      <c r="F90" s="57">
        <v>10</v>
      </c>
      <c r="G90" s="26"/>
      <c r="H90" s="135">
        <f t="shared" si="6"/>
        <v>0</v>
      </c>
      <c r="J90" s="90"/>
    </row>
    <row r="91" spans="2:10" s="89" customFormat="1" ht="15.75" customHeight="1">
      <c r="B91" s="141"/>
      <c r="C91" s="142"/>
      <c r="D91" s="143"/>
      <c r="E91" s="144"/>
      <c r="F91" s="145"/>
      <c r="G91" s="64"/>
      <c r="H91" s="146"/>
    </row>
    <row r="92" spans="2:10" s="89" customFormat="1" ht="16.5" thickBot="1">
      <c r="B92" s="147"/>
      <c r="C92" s="148"/>
      <c r="D92" s="148"/>
      <c r="E92" s="149"/>
      <c r="F92" s="149"/>
      <c r="G92" s="25" t="str">
        <f>C85&amp;" SKUPAJ:"</f>
        <v>ZAKLJUČNA DELA SKUPAJ:</v>
      </c>
      <c r="H92" s="150">
        <f>SUM(H$87:H$90)</f>
        <v>0</v>
      </c>
    </row>
  </sheetData>
  <sheetProtection algorithmName="SHA-512" hashValue="TR946maDDobhABSOC44fdtCYUaiojt8t4RtmiH/NhbIjFmkG1KzXnRAg5kBaTnk+xU9xRA75htgIBQDTDoUl0Q==" saltValue="C+SoY4fRBYVmWXWkWSPROg==" spinCount="100000" sheet="1" objects="1" scenarios="1"/>
  <mergeCells count="13">
    <mergeCell ref="C86:F86"/>
    <mergeCell ref="C80:F80"/>
    <mergeCell ref="C73:D73"/>
    <mergeCell ref="C74:F74"/>
    <mergeCell ref="C85:D85"/>
    <mergeCell ref="C61:F61"/>
    <mergeCell ref="C79:D79"/>
    <mergeCell ref="C22:F22"/>
    <mergeCell ref="C24:D24"/>
    <mergeCell ref="C25:F25"/>
    <mergeCell ref="C31:D31"/>
    <mergeCell ref="C32:F32"/>
    <mergeCell ref="C60:D60"/>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1" manualBreakCount="1">
    <brk id="54" min="1"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B3706-6279-40FA-8270-A93C2CB7EFFB}">
  <sheetPr>
    <tabColor rgb="FF00339C"/>
  </sheetPr>
  <dimension ref="B1:K46"/>
  <sheetViews>
    <sheetView view="pageBreakPreview" zoomScaleNormal="100" zoomScaleSheetLayoutView="100" workbookViewId="0">
      <selection activeCell="G8" sqref="G8"/>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593</v>
      </c>
      <c r="C1" s="85" t="str">
        <f ca="1">MID(CELL("filename",A1),FIND("]",CELL("filename",A1))+1,255)</f>
        <v>VODOVOD</v>
      </c>
    </row>
    <row r="3" spans="2:10">
      <c r="B3" s="91" t="s">
        <v>14</v>
      </c>
    </row>
    <row r="4" spans="2:10">
      <c r="B4" s="93" t="str">
        <f ca="1">"REKAPITULACIJA "&amp;C1</f>
        <v>REKAPITULACIJA VODOVOD</v>
      </c>
      <c r="C4" s="94"/>
      <c r="D4" s="94"/>
      <c r="E4" s="95"/>
      <c r="F4" s="95"/>
      <c r="G4" s="19"/>
      <c r="H4" s="57"/>
      <c r="I4" s="96"/>
    </row>
    <row r="5" spans="2:10">
      <c r="B5" s="97"/>
      <c r="C5" s="98"/>
      <c r="D5" s="99"/>
      <c r="H5" s="100"/>
      <c r="I5" s="101"/>
      <c r="J5" s="102"/>
    </row>
    <row r="6" spans="2:10">
      <c r="B6" s="103" t="s">
        <v>47</v>
      </c>
      <c r="D6" s="104" t="str">
        <f>VLOOKUP(B6,$B$14:$H$9802,2,FALSE)</f>
        <v>PREDHODNA IN PRIPRAVLJALNA DELA</v>
      </c>
      <c r="E6" s="105"/>
      <c r="F6" s="88"/>
      <c r="H6" s="106">
        <f>VLOOKUP($D6&amp;" SKUPAJ:",$G$14:H$9802,2,FALSE)</f>
        <v>0</v>
      </c>
      <c r="I6" s="107"/>
      <c r="J6" s="108"/>
    </row>
    <row r="7" spans="2:10">
      <c r="B7" s="103"/>
      <c r="D7" s="104"/>
      <c r="E7" s="105"/>
      <c r="F7" s="88"/>
      <c r="H7" s="106"/>
      <c r="I7" s="109"/>
      <c r="J7" s="110"/>
    </row>
    <row r="8" spans="2:10">
      <c r="B8" s="103" t="s">
        <v>48</v>
      </c>
      <c r="D8" s="104" t="str">
        <f>VLOOKUP(B8,$B$14:$H$9802,2,FALSE)</f>
        <v>ZEMELJSKA DELA IN TEMELJENJE</v>
      </c>
      <c r="E8" s="105"/>
      <c r="F8" s="88"/>
      <c r="H8" s="106">
        <f>VLOOKUP($D8&amp;" SKUPAJ:",$G$14:H$9802,2,FALSE)</f>
        <v>0</v>
      </c>
      <c r="I8" s="111"/>
      <c r="J8" s="112"/>
    </row>
    <row r="9" spans="2:10">
      <c r="B9" s="103"/>
      <c r="D9" s="104"/>
      <c r="E9" s="105"/>
      <c r="F9" s="88"/>
      <c r="H9" s="106"/>
      <c r="I9" s="96"/>
    </row>
    <row r="10" spans="2:10">
      <c r="B10" s="103" t="s">
        <v>45</v>
      </c>
      <c r="D10" s="104" t="str">
        <f>VLOOKUP(B10,$B$14:$H$9802,2,FALSE)</f>
        <v>GRADBENA DELA</v>
      </c>
      <c r="E10" s="105"/>
      <c r="F10" s="88"/>
      <c r="H10" s="106">
        <f>VLOOKUP($D10&amp;" SKUPAJ:",$G$14:H$9802,2,FALSE)</f>
        <v>0</v>
      </c>
    </row>
    <row r="11" spans="2:10" s="89" customFormat="1" ht="16.5" thickBot="1">
      <c r="B11" s="113"/>
      <c r="C11" s="114"/>
      <c r="D11" s="115"/>
      <c r="E11" s="116"/>
      <c r="F11" s="117"/>
      <c r="G11" s="20"/>
      <c r="H11" s="118"/>
    </row>
    <row r="12" spans="2:10" s="89" customFormat="1" ht="16.5" thickTop="1">
      <c r="B12" s="119"/>
      <c r="C12" s="120"/>
      <c r="D12" s="121"/>
      <c r="E12" s="122"/>
      <c r="F12" s="123"/>
      <c r="G12" s="21" t="str">
        <f ca="1">"SKUPAJ "&amp;C1&amp;" (BREZ DDV):"</f>
        <v>SKUPAJ VODOVOD (BREZ DDV):</v>
      </c>
      <c r="H12" s="124">
        <f>ROUND(SUM(H6:H10),2)</f>
        <v>0</v>
      </c>
    </row>
    <row r="14" spans="2:10" s="89" customFormat="1" ht="16.5" thickBot="1">
      <c r="B14" s="125" t="s">
        <v>0</v>
      </c>
      <c r="C14" s="126" t="s">
        <v>1</v>
      </c>
      <c r="D14" s="127" t="s">
        <v>2</v>
      </c>
      <c r="E14" s="128" t="s">
        <v>3</v>
      </c>
      <c r="F14" s="128" t="s">
        <v>4</v>
      </c>
      <c r="G14" s="22" t="s">
        <v>5</v>
      </c>
      <c r="H14" s="128" t="s">
        <v>6</v>
      </c>
    </row>
    <row r="16" spans="2:10">
      <c r="B16" s="129"/>
      <c r="C16" s="129"/>
      <c r="D16" s="129"/>
      <c r="E16" s="129"/>
      <c r="F16" s="129"/>
      <c r="G16" s="78"/>
      <c r="H16" s="129"/>
    </row>
    <row r="18" spans="2:11" s="89" customFormat="1">
      <c r="B18" s="130" t="s">
        <v>47</v>
      </c>
      <c r="C18" s="182" t="s">
        <v>587</v>
      </c>
      <c r="D18" s="182"/>
      <c r="E18" s="131"/>
      <c r="F18" s="132"/>
      <c r="G18" s="23"/>
      <c r="H18" s="133"/>
    </row>
    <row r="19" spans="2:11" s="89" customFormat="1">
      <c r="B19" s="134"/>
      <c r="C19" s="183"/>
      <c r="D19" s="183"/>
      <c r="E19" s="183"/>
      <c r="F19" s="183"/>
      <c r="G19" s="24"/>
      <c r="H19" s="135"/>
    </row>
    <row r="20" spans="2:11" s="89" customFormat="1" ht="31.5">
      <c r="B20" s="136">
        <f>+COUNT($B$19:B19)+1</f>
        <v>1</v>
      </c>
      <c r="C20" s="58"/>
      <c r="D20" s="59" t="s">
        <v>1029</v>
      </c>
      <c r="E20" s="57" t="s">
        <v>588</v>
      </c>
      <c r="F20" s="57">
        <v>1100</v>
      </c>
      <c r="G20" s="26"/>
      <c r="H20" s="135">
        <f>+$F20*G20</f>
        <v>0</v>
      </c>
      <c r="K20" s="87"/>
    </row>
    <row r="21" spans="2:11" s="89" customFormat="1" ht="15.75" customHeight="1">
      <c r="B21" s="141"/>
      <c r="C21" s="142"/>
      <c r="D21" s="143"/>
      <c r="E21" s="144"/>
      <c r="F21" s="145"/>
      <c r="G21" s="64"/>
      <c r="H21" s="146"/>
    </row>
    <row r="22" spans="2:11" s="89" customFormat="1">
      <c r="B22" s="147"/>
      <c r="C22" s="148"/>
      <c r="D22" s="148"/>
      <c r="E22" s="149"/>
      <c r="F22" s="149"/>
      <c r="G22" s="25" t="str">
        <f>C18&amp;" SKUPAJ:"</f>
        <v>PREDHODNA IN PRIPRAVLJALNA DELA SKUPAJ:</v>
      </c>
      <c r="H22" s="150">
        <f>SUM(H$20:H$20)</f>
        <v>0</v>
      </c>
    </row>
    <row r="23" spans="2:11" s="89" customFormat="1">
      <c r="B23" s="141"/>
      <c r="C23" s="142"/>
      <c r="D23" s="143"/>
      <c r="E23" s="144"/>
      <c r="F23" s="145"/>
      <c r="G23" s="64"/>
      <c r="H23" s="146"/>
    </row>
    <row r="24" spans="2:11" s="89" customFormat="1">
      <c r="B24" s="130" t="s">
        <v>48</v>
      </c>
      <c r="C24" s="182" t="s">
        <v>168</v>
      </c>
      <c r="D24" s="182"/>
      <c r="E24" s="131"/>
      <c r="F24" s="132"/>
      <c r="G24" s="23"/>
      <c r="H24" s="133"/>
    </row>
    <row r="25" spans="2:11" s="89" customFormat="1" ht="42" customHeight="1">
      <c r="B25" s="134"/>
      <c r="C25" s="184" t="s">
        <v>1035</v>
      </c>
      <c r="D25" s="184"/>
      <c r="E25" s="184"/>
      <c r="F25" s="184"/>
      <c r="G25" s="24"/>
      <c r="H25" s="135"/>
    </row>
    <row r="26" spans="2:11" s="89" customFormat="1" ht="31.5">
      <c r="B26" s="136">
        <f>+COUNT($B$25:B25)+1</f>
        <v>1</v>
      </c>
      <c r="C26" s="58"/>
      <c r="D26" s="59" t="s">
        <v>1396</v>
      </c>
      <c r="E26" s="57" t="s">
        <v>588</v>
      </c>
      <c r="F26" s="57">
        <v>860</v>
      </c>
      <c r="G26" s="26"/>
      <c r="H26" s="135">
        <f t="shared" ref="H26:H32" si="0">+$F26*G26</f>
        <v>0</v>
      </c>
    </row>
    <row r="27" spans="2:11" s="89" customFormat="1" ht="63">
      <c r="B27" s="136">
        <f>+COUNT($B$25:B26)+1</f>
        <v>2</v>
      </c>
      <c r="C27" s="58"/>
      <c r="D27" s="59" t="s">
        <v>1030</v>
      </c>
      <c r="E27" s="57" t="s">
        <v>25</v>
      </c>
      <c r="F27" s="57">
        <v>35</v>
      </c>
      <c r="G27" s="26"/>
      <c r="H27" s="135">
        <f t="shared" si="0"/>
        <v>0</v>
      </c>
    </row>
    <row r="28" spans="2:11" s="89" customFormat="1" ht="47.25">
      <c r="B28" s="136">
        <f>+COUNT($B$25:B27)+1</f>
        <v>3</v>
      </c>
      <c r="C28" s="58"/>
      <c r="D28" s="59" t="s">
        <v>1031</v>
      </c>
      <c r="E28" s="57" t="s">
        <v>25</v>
      </c>
      <c r="F28" s="57">
        <v>1560</v>
      </c>
      <c r="G28" s="26"/>
      <c r="H28" s="135">
        <f t="shared" si="0"/>
        <v>0</v>
      </c>
    </row>
    <row r="29" spans="2:11" s="89" customFormat="1" ht="47.25">
      <c r="B29" s="136">
        <f>+COUNT($B$25:B28)+1</f>
        <v>4</v>
      </c>
      <c r="C29" s="58"/>
      <c r="D29" s="59" t="s">
        <v>1032</v>
      </c>
      <c r="E29" s="57" t="s">
        <v>24</v>
      </c>
      <c r="F29" s="57">
        <v>660</v>
      </c>
      <c r="G29" s="26"/>
      <c r="H29" s="135">
        <f t="shared" si="0"/>
        <v>0</v>
      </c>
    </row>
    <row r="30" spans="2:11" s="89" customFormat="1" ht="47.25">
      <c r="B30" s="136">
        <f>+COUNT($B$25:B29)+1</f>
        <v>5</v>
      </c>
      <c r="C30" s="58"/>
      <c r="D30" s="59" t="s">
        <v>1033</v>
      </c>
      <c r="E30" s="57" t="s">
        <v>25</v>
      </c>
      <c r="F30" s="57">
        <v>75</v>
      </c>
      <c r="G30" s="26"/>
      <c r="H30" s="135">
        <f t="shared" si="0"/>
        <v>0</v>
      </c>
    </row>
    <row r="31" spans="2:11" s="89" customFormat="1" ht="78.75">
      <c r="B31" s="136">
        <f>+COUNT($B$25:B30)+1</f>
        <v>6</v>
      </c>
      <c r="C31" s="58"/>
      <c r="D31" s="59" t="s">
        <v>1034</v>
      </c>
      <c r="E31" s="57" t="s">
        <v>25</v>
      </c>
      <c r="F31" s="57">
        <v>320</v>
      </c>
      <c r="G31" s="26"/>
      <c r="H31" s="135">
        <f t="shared" ref="H31" si="1">+$F31*G31</f>
        <v>0</v>
      </c>
    </row>
    <row r="32" spans="2:11" s="89" customFormat="1" ht="94.5">
      <c r="B32" s="136">
        <f>+COUNT($B$25:B30)+1</f>
        <v>6</v>
      </c>
      <c r="C32" s="58"/>
      <c r="D32" s="59" t="s">
        <v>1043</v>
      </c>
      <c r="E32" s="57" t="s">
        <v>25</v>
      </c>
      <c r="F32" s="57">
        <v>1200</v>
      </c>
      <c r="G32" s="26"/>
      <c r="H32" s="135">
        <f t="shared" si="0"/>
        <v>0</v>
      </c>
    </row>
    <row r="33" spans="2:10" s="89" customFormat="1" ht="15.75" customHeight="1">
      <c r="B33" s="141"/>
      <c r="C33" s="142"/>
      <c r="D33" s="143"/>
      <c r="E33" s="144"/>
      <c r="F33" s="145"/>
      <c r="G33" s="64"/>
      <c r="H33" s="146"/>
    </row>
    <row r="34" spans="2:10" s="89" customFormat="1">
      <c r="B34" s="147"/>
      <c r="C34" s="148"/>
      <c r="D34" s="148"/>
      <c r="E34" s="149"/>
      <c r="F34" s="149"/>
      <c r="G34" s="25" t="str">
        <f>C24&amp;" SKUPAJ:"</f>
        <v>ZEMELJSKA DELA IN TEMELJENJE SKUPAJ:</v>
      </c>
      <c r="H34" s="150">
        <f>SUM(H$26:H$32)</f>
        <v>0</v>
      </c>
    </row>
    <row r="35" spans="2:10" s="89" customFormat="1">
      <c r="B35" s="152"/>
      <c r="C35" s="142"/>
      <c r="D35" s="153"/>
      <c r="E35" s="154"/>
      <c r="F35" s="145"/>
      <c r="G35" s="64"/>
      <c r="H35" s="146"/>
      <c r="J35" s="90"/>
    </row>
    <row r="36" spans="2:10" s="89" customFormat="1">
      <c r="B36" s="130" t="s">
        <v>45</v>
      </c>
      <c r="C36" s="182" t="s">
        <v>340</v>
      </c>
      <c r="D36" s="182"/>
      <c r="E36" s="131"/>
      <c r="F36" s="132"/>
      <c r="G36" s="23"/>
      <c r="H36" s="133"/>
      <c r="J36" s="90"/>
    </row>
    <row r="37" spans="2:10" s="89" customFormat="1">
      <c r="B37" s="134"/>
      <c r="C37" s="184"/>
      <c r="D37" s="184"/>
      <c r="E37" s="184"/>
      <c r="F37" s="184"/>
      <c r="G37" s="24"/>
      <c r="H37" s="135"/>
    </row>
    <row r="38" spans="2:10" s="89" customFormat="1" ht="47.25">
      <c r="B38" s="136">
        <f>+COUNT($B$37:B37)+1</f>
        <v>1</v>
      </c>
      <c r="C38" s="58"/>
      <c r="D38" s="59" t="s">
        <v>1036</v>
      </c>
      <c r="E38" s="57" t="s">
        <v>25</v>
      </c>
      <c r="F38" s="57">
        <v>8</v>
      </c>
      <c r="G38" s="26"/>
      <c r="H38" s="135">
        <f>+$F38*G38</f>
        <v>0</v>
      </c>
      <c r="J38" s="90"/>
    </row>
    <row r="39" spans="2:10" s="89" customFormat="1" ht="47.25">
      <c r="B39" s="136">
        <f>+COUNT($B$37:B38)+1</f>
        <v>2</v>
      </c>
      <c r="C39" s="58"/>
      <c r="D39" s="59" t="s">
        <v>1037</v>
      </c>
      <c r="E39" s="57" t="s">
        <v>71</v>
      </c>
      <c r="F39" s="57">
        <v>60</v>
      </c>
      <c r="G39" s="26"/>
      <c r="H39" s="135">
        <f t="shared" ref="H39:H44" si="2">+$F39*G39</f>
        <v>0</v>
      </c>
      <c r="J39" s="90"/>
    </row>
    <row r="40" spans="2:10" s="89" customFormat="1" ht="31.5">
      <c r="B40" s="136">
        <f>+COUNT($B$37:B39)+1</f>
        <v>3</v>
      </c>
      <c r="C40" s="58"/>
      <c r="D40" s="59" t="s">
        <v>1038</v>
      </c>
      <c r="E40" s="57" t="s">
        <v>588</v>
      </c>
      <c r="F40" s="57">
        <v>1100</v>
      </c>
      <c r="G40" s="26"/>
      <c r="H40" s="135">
        <f t="shared" si="2"/>
        <v>0</v>
      </c>
      <c r="J40" s="90"/>
    </row>
    <row r="41" spans="2:10" s="89" customFormat="1" ht="31.5">
      <c r="B41" s="136">
        <f>+COUNT($B$37:B40)+1</f>
        <v>4</v>
      </c>
      <c r="C41" s="58"/>
      <c r="D41" s="59" t="s">
        <v>1039</v>
      </c>
      <c r="E41" s="57" t="s">
        <v>25</v>
      </c>
      <c r="F41" s="57">
        <v>8</v>
      </c>
      <c r="G41" s="26"/>
      <c r="H41" s="135">
        <f t="shared" si="2"/>
        <v>0</v>
      </c>
      <c r="J41" s="90"/>
    </row>
    <row r="42" spans="2:10" s="89" customFormat="1" ht="47.25">
      <c r="B42" s="136">
        <f>+COUNT($B$37:B41)+1</f>
        <v>5</v>
      </c>
      <c r="C42" s="58"/>
      <c r="D42" s="59" t="s">
        <v>1040</v>
      </c>
      <c r="E42" s="57" t="s">
        <v>23</v>
      </c>
      <c r="F42" s="57">
        <v>12</v>
      </c>
      <c r="G42" s="26"/>
      <c r="H42" s="135">
        <f t="shared" si="2"/>
        <v>0</v>
      </c>
      <c r="J42" s="90"/>
    </row>
    <row r="43" spans="2:10" s="89" customFormat="1">
      <c r="B43" s="136">
        <f>+COUNT($B$37:B42)+1</f>
        <v>6</v>
      </c>
      <c r="C43" s="58"/>
      <c r="D43" s="59" t="s">
        <v>1041</v>
      </c>
      <c r="E43" s="57" t="s">
        <v>23</v>
      </c>
      <c r="F43" s="57">
        <v>22</v>
      </c>
      <c r="G43" s="26"/>
      <c r="H43" s="135">
        <f t="shared" si="2"/>
        <v>0</v>
      </c>
      <c r="J43" s="90"/>
    </row>
    <row r="44" spans="2:10" s="89" customFormat="1" ht="31.5">
      <c r="B44" s="136">
        <f>+COUNT($B$37:B43)+1</f>
        <v>7</v>
      </c>
      <c r="C44" s="58"/>
      <c r="D44" s="59" t="s">
        <v>1042</v>
      </c>
      <c r="E44" s="57" t="s">
        <v>23</v>
      </c>
      <c r="F44" s="57">
        <v>18</v>
      </c>
      <c r="G44" s="26"/>
      <c r="H44" s="135">
        <f t="shared" si="2"/>
        <v>0</v>
      </c>
      <c r="J44" s="90"/>
    </row>
    <row r="45" spans="2:10" s="89" customFormat="1" ht="15.75" customHeight="1">
      <c r="B45" s="141"/>
      <c r="C45" s="142"/>
      <c r="D45" s="143"/>
      <c r="E45" s="144"/>
      <c r="F45" s="145"/>
      <c r="G45" s="64"/>
      <c r="H45" s="146"/>
    </row>
    <row r="46" spans="2:10" s="89" customFormat="1" ht="16.5" thickBot="1">
      <c r="B46" s="147"/>
      <c r="C46" s="148"/>
      <c r="D46" s="148"/>
      <c r="E46" s="149"/>
      <c r="F46" s="149"/>
      <c r="G46" s="25" t="str">
        <f>C36&amp;" SKUPAJ:"</f>
        <v>GRADBENA DELA SKUPAJ:</v>
      </c>
      <c r="H46" s="150">
        <f>SUM(H$38:H$44)</f>
        <v>0</v>
      </c>
    </row>
  </sheetData>
  <sheetProtection algorithmName="SHA-512" hashValue="DX36iowYDN7/w3Ho+Lo900BJQn0WflE+AtCI0x64tt2aoGo9mI5HYJvlccO8zRsb/hgLB+Vd9jY2dMp1jaTSSQ==" saltValue="72b2NEJmBqd8AzAzsMDXUA==" spinCount="100000" sheet="1" objects="1" scenarios="1"/>
  <mergeCells count="6">
    <mergeCell ref="C36:D36"/>
    <mergeCell ref="C37:F37"/>
    <mergeCell ref="C25:F25"/>
    <mergeCell ref="C18:D18"/>
    <mergeCell ref="C19:F19"/>
    <mergeCell ref="C24:D24"/>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C81AA-319F-455C-A196-B8839A0BC18B}">
  <sheetPr>
    <tabColor rgb="FFFF0000"/>
  </sheetPr>
  <dimension ref="B3:E45"/>
  <sheetViews>
    <sheetView view="pageBreakPreview" zoomScaleNormal="100" zoomScaleSheetLayoutView="100" workbookViewId="0">
      <selection activeCell="C20" sqref="C20"/>
    </sheetView>
  </sheetViews>
  <sheetFormatPr defaultRowHeight="14.25"/>
  <cols>
    <col min="1" max="2" width="9.140625" style="53"/>
    <col min="3" max="3" width="90.5703125" style="53" customWidth="1"/>
    <col min="4" max="4" width="8.7109375" style="53" customWidth="1"/>
    <col min="5" max="5" width="17.85546875" style="55" customWidth="1"/>
    <col min="6" max="258" width="9.140625" style="53"/>
    <col min="259" max="259" width="50.5703125" style="53" customWidth="1"/>
    <col min="260" max="260" width="9.140625" style="53"/>
    <col min="261" max="261" width="13.85546875" style="53" customWidth="1"/>
    <col min="262" max="514" width="9.140625" style="53"/>
    <col min="515" max="515" width="50.5703125" style="53" customWidth="1"/>
    <col min="516" max="516" width="9.140625" style="53"/>
    <col min="517" max="517" width="13.85546875" style="53" customWidth="1"/>
    <col min="518" max="770" width="9.140625" style="53"/>
    <col min="771" max="771" width="50.5703125" style="53" customWidth="1"/>
    <col min="772" max="772" width="9.140625" style="53"/>
    <col min="773" max="773" width="13.85546875" style="53" customWidth="1"/>
    <col min="774" max="1026" width="9.140625" style="53"/>
    <col min="1027" max="1027" width="50.5703125" style="53" customWidth="1"/>
    <col min="1028" max="1028" width="9.140625" style="53"/>
    <col min="1029" max="1029" width="13.85546875" style="53" customWidth="1"/>
    <col min="1030" max="1282" width="9.140625" style="53"/>
    <col min="1283" max="1283" width="50.5703125" style="53" customWidth="1"/>
    <col min="1284" max="1284" width="9.140625" style="53"/>
    <col min="1285" max="1285" width="13.85546875" style="53" customWidth="1"/>
    <col min="1286" max="1538" width="9.140625" style="53"/>
    <col min="1539" max="1539" width="50.5703125" style="53" customWidth="1"/>
    <col min="1540" max="1540" width="9.140625" style="53"/>
    <col min="1541" max="1541" width="13.85546875" style="53" customWidth="1"/>
    <col min="1542" max="1794" width="9.140625" style="53"/>
    <col min="1795" max="1795" width="50.5703125" style="53" customWidth="1"/>
    <col min="1796" max="1796" width="9.140625" style="53"/>
    <col min="1797" max="1797" width="13.85546875" style="53" customWidth="1"/>
    <col min="1798" max="2050" width="9.140625" style="53"/>
    <col min="2051" max="2051" width="50.5703125" style="53" customWidth="1"/>
    <col min="2052" max="2052" width="9.140625" style="53"/>
    <col min="2053" max="2053" width="13.85546875" style="53" customWidth="1"/>
    <col min="2054" max="2306" width="9.140625" style="53"/>
    <col min="2307" max="2307" width="50.5703125" style="53" customWidth="1"/>
    <col min="2308" max="2308" width="9.140625" style="53"/>
    <col min="2309" max="2309" width="13.85546875" style="53" customWidth="1"/>
    <col min="2310" max="2562" width="9.140625" style="53"/>
    <col min="2563" max="2563" width="50.5703125" style="53" customWidth="1"/>
    <col min="2564" max="2564" width="9.140625" style="53"/>
    <col min="2565" max="2565" width="13.85546875" style="53" customWidth="1"/>
    <col min="2566" max="2818" width="9.140625" style="53"/>
    <col min="2819" max="2819" width="50.5703125" style="53" customWidth="1"/>
    <col min="2820" max="2820" width="9.140625" style="53"/>
    <col min="2821" max="2821" width="13.85546875" style="53" customWidth="1"/>
    <col min="2822" max="3074" width="9.140625" style="53"/>
    <col min="3075" max="3075" width="50.5703125" style="53" customWidth="1"/>
    <col min="3076" max="3076" width="9.140625" style="53"/>
    <col min="3077" max="3077" width="13.85546875" style="53" customWidth="1"/>
    <col min="3078" max="3330" width="9.140625" style="53"/>
    <col min="3331" max="3331" width="50.5703125" style="53" customWidth="1"/>
    <col min="3332" max="3332" width="9.140625" style="53"/>
    <col min="3333" max="3333" width="13.85546875" style="53" customWidth="1"/>
    <col min="3334" max="3586" width="9.140625" style="53"/>
    <col min="3587" max="3587" width="50.5703125" style="53" customWidth="1"/>
    <col min="3588" max="3588" width="9.140625" style="53"/>
    <col min="3589" max="3589" width="13.85546875" style="53" customWidth="1"/>
    <col min="3590" max="3842" width="9.140625" style="53"/>
    <col min="3843" max="3843" width="50.5703125" style="53" customWidth="1"/>
    <col min="3844" max="3844" width="9.140625" style="53"/>
    <col min="3845" max="3845" width="13.85546875" style="53" customWidth="1"/>
    <col min="3846" max="4098" width="9.140625" style="53"/>
    <col min="4099" max="4099" width="50.5703125" style="53" customWidth="1"/>
    <col min="4100" max="4100" width="9.140625" style="53"/>
    <col min="4101" max="4101" width="13.85546875" style="53" customWidth="1"/>
    <col min="4102" max="4354" width="9.140625" style="53"/>
    <col min="4355" max="4355" width="50.5703125" style="53" customWidth="1"/>
    <col min="4356" max="4356" width="9.140625" style="53"/>
    <col min="4357" max="4357" width="13.85546875" style="53" customWidth="1"/>
    <col min="4358" max="4610" width="9.140625" style="53"/>
    <col min="4611" max="4611" width="50.5703125" style="53" customWidth="1"/>
    <col min="4612" max="4612" width="9.140625" style="53"/>
    <col min="4613" max="4613" width="13.85546875" style="53" customWidth="1"/>
    <col min="4614" max="4866" width="9.140625" style="53"/>
    <col min="4867" max="4867" width="50.5703125" style="53" customWidth="1"/>
    <col min="4868" max="4868" width="9.140625" style="53"/>
    <col min="4869" max="4869" width="13.85546875" style="53" customWidth="1"/>
    <col min="4870" max="5122" width="9.140625" style="53"/>
    <col min="5123" max="5123" width="50.5703125" style="53" customWidth="1"/>
    <col min="5124" max="5124" width="9.140625" style="53"/>
    <col min="5125" max="5125" width="13.85546875" style="53" customWidth="1"/>
    <col min="5126" max="5378" width="9.140625" style="53"/>
    <col min="5379" max="5379" width="50.5703125" style="53" customWidth="1"/>
    <col min="5380" max="5380" width="9.140625" style="53"/>
    <col min="5381" max="5381" width="13.85546875" style="53" customWidth="1"/>
    <col min="5382" max="5634" width="9.140625" style="53"/>
    <col min="5635" max="5635" width="50.5703125" style="53" customWidth="1"/>
    <col min="5636" max="5636" width="9.140625" style="53"/>
    <col min="5637" max="5637" width="13.85546875" style="53" customWidth="1"/>
    <col min="5638" max="5890" width="9.140625" style="53"/>
    <col min="5891" max="5891" width="50.5703125" style="53" customWidth="1"/>
    <col min="5892" max="5892" width="9.140625" style="53"/>
    <col min="5893" max="5893" width="13.85546875" style="53" customWidth="1"/>
    <col min="5894" max="6146" width="9.140625" style="53"/>
    <col min="6147" max="6147" width="50.5703125" style="53" customWidth="1"/>
    <col min="6148" max="6148" width="9.140625" style="53"/>
    <col min="6149" max="6149" width="13.85546875" style="53" customWidth="1"/>
    <col min="6150" max="6402" width="9.140625" style="53"/>
    <col min="6403" max="6403" width="50.5703125" style="53" customWidth="1"/>
    <col min="6404" max="6404" width="9.140625" style="53"/>
    <col min="6405" max="6405" width="13.85546875" style="53" customWidth="1"/>
    <col min="6406" max="6658" width="9.140625" style="53"/>
    <col min="6659" max="6659" width="50.5703125" style="53" customWidth="1"/>
    <col min="6660" max="6660" width="9.140625" style="53"/>
    <col min="6661" max="6661" width="13.85546875" style="53" customWidth="1"/>
    <col min="6662" max="6914" width="9.140625" style="53"/>
    <col min="6915" max="6915" width="50.5703125" style="53" customWidth="1"/>
    <col min="6916" max="6916" width="9.140625" style="53"/>
    <col min="6917" max="6917" width="13.85546875" style="53" customWidth="1"/>
    <col min="6918" max="7170" width="9.140625" style="53"/>
    <col min="7171" max="7171" width="50.5703125" style="53" customWidth="1"/>
    <col min="7172" max="7172" width="9.140625" style="53"/>
    <col min="7173" max="7173" width="13.85546875" style="53" customWidth="1"/>
    <col min="7174" max="7426" width="9.140625" style="53"/>
    <col min="7427" max="7427" width="50.5703125" style="53" customWidth="1"/>
    <col min="7428" max="7428" width="9.140625" style="53"/>
    <col min="7429" max="7429" width="13.85546875" style="53" customWidth="1"/>
    <col min="7430" max="7682" width="9.140625" style="53"/>
    <col min="7683" max="7683" width="50.5703125" style="53" customWidth="1"/>
    <col min="7684" max="7684" width="9.140625" style="53"/>
    <col min="7685" max="7685" width="13.85546875" style="53" customWidth="1"/>
    <col min="7686" max="7938" width="9.140625" style="53"/>
    <col min="7939" max="7939" width="50.5703125" style="53" customWidth="1"/>
    <col min="7940" max="7940" width="9.140625" style="53"/>
    <col min="7941" max="7941" width="13.85546875" style="53" customWidth="1"/>
    <col min="7942" max="8194" width="9.140625" style="53"/>
    <col min="8195" max="8195" width="50.5703125" style="53" customWidth="1"/>
    <col min="8196" max="8196" width="9.140625" style="53"/>
    <col min="8197" max="8197" width="13.85546875" style="53" customWidth="1"/>
    <col min="8198" max="8450" width="9.140625" style="53"/>
    <col min="8451" max="8451" width="50.5703125" style="53" customWidth="1"/>
    <col min="8452" max="8452" width="9.140625" style="53"/>
    <col min="8453" max="8453" width="13.85546875" style="53" customWidth="1"/>
    <col min="8454" max="8706" width="9.140625" style="53"/>
    <col min="8707" max="8707" width="50.5703125" style="53" customWidth="1"/>
    <col min="8708" max="8708" width="9.140625" style="53"/>
    <col min="8709" max="8709" width="13.85546875" style="53" customWidth="1"/>
    <col min="8710" max="8962" width="9.140625" style="53"/>
    <col min="8963" max="8963" width="50.5703125" style="53" customWidth="1"/>
    <col min="8964" max="8964" width="9.140625" style="53"/>
    <col min="8965" max="8965" width="13.85546875" style="53" customWidth="1"/>
    <col min="8966" max="9218" width="9.140625" style="53"/>
    <col min="9219" max="9219" width="50.5703125" style="53" customWidth="1"/>
    <col min="9220" max="9220" width="9.140625" style="53"/>
    <col min="9221" max="9221" width="13.85546875" style="53" customWidth="1"/>
    <col min="9222" max="9474" width="9.140625" style="53"/>
    <col min="9475" max="9475" width="50.5703125" style="53" customWidth="1"/>
    <col min="9476" max="9476" width="9.140625" style="53"/>
    <col min="9477" max="9477" width="13.85546875" style="53" customWidth="1"/>
    <col min="9478" max="9730" width="9.140625" style="53"/>
    <col min="9731" max="9731" width="50.5703125" style="53" customWidth="1"/>
    <col min="9732" max="9732" width="9.140625" style="53"/>
    <col min="9733" max="9733" width="13.85546875" style="53" customWidth="1"/>
    <col min="9734" max="9986" width="9.140625" style="53"/>
    <col min="9987" max="9987" width="50.5703125" style="53" customWidth="1"/>
    <col min="9988" max="9988" width="9.140625" style="53"/>
    <col min="9989" max="9989" width="13.85546875" style="53" customWidth="1"/>
    <col min="9990" max="10242" width="9.140625" style="53"/>
    <col min="10243" max="10243" width="50.5703125" style="53" customWidth="1"/>
    <col min="10244" max="10244" width="9.140625" style="53"/>
    <col min="10245" max="10245" width="13.85546875" style="53" customWidth="1"/>
    <col min="10246" max="10498" width="9.140625" style="53"/>
    <col min="10499" max="10499" width="50.5703125" style="53" customWidth="1"/>
    <col min="10500" max="10500" width="9.140625" style="53"/>
    <col min="10501" max="10501" width="13.85546875" style="53" customWidth="1"/>
    <col min="10502" max="10754" width="9.140625" style="53"/>
    <col min="10755" max="10755" width="50.5703125" style="53" customWidth="1"/>
    <col min="10756" max="10756" width="9.140625" style="53"/>
    <col min="10757" max="10757" width="13.85546875" style="53" customWidth="1"/>
    <col min="10758" max="11010" width="9.140625" style="53"/>
    <col min="11011" max="11011" width="50.5703125" style="53" customWidth="1"/>
    <col min="11012" max="11012" width="9.140625" style="53"/>
    <col min="11013" max="11013" width="13.85546875" style="53" customWidth="1"/>
    <col min="11014" max="11266" width="9.140625" style="53"/>
    <col min="11267" max="11267" width="50.5703125" style="53" customWidth="1"/>
    <col min="11268" max="11268" width="9.140625" style="53"/>
    <col min="11269" max="11269" width="13.85546875" style="53" customWidth="1"/>
    <col min="11270" max="11522" width="9.140625" style="53"/>
    <col min="11523" max="11523" width="50.5703125" style="53" customWidth="1"/>
    <col min="11524" max="11524" width="9.140625" style="53"/>
    <col min="11525" max="11525" width="13.85546875" style="53" customWidth="1"/>
    <col min="11526" max="11778" width="9.140625" style="53"/>
    <col min="11779" max="11779" width="50.5703125" style="53" customWidth="1"/>
    <col min="11780" max="11780" width="9.140625" style="53"/>
    <col min="11781" max="11781" width="13.85546875" style="53" customWidth="1"/>
    <col min="11782" max="12034" width="9.140625" style="53"/>
    <col min="12035" max="12035" width="50.5703125" style="53" customWidth="1"/>
    <col min="12036" max="12036" width="9.140625" style="53"/>
    <col min="12037" max="12037" width="13.85546875" style="53" customWidth="1"/>
    <col min="12038" max="12290" width="9.140625" style="53"/>
    <col min="12291" max="12291" width="50.5703125" style="53" customWidth="1"/>
    <col min="12292" max="12292" width="9.140625" style="53"/>
    <col min="12293" max="12293" width="13.85546875" style="53" customWidth="1"/>
    <col min="12294" max="12546" width="9.140625" style="53"/>
    <col min="12547" max="12547" width="50.5703125" style="53" customWidth="1"/>
    <col min="12548" max="12548" width="9.140625" style="53"/>
    <col min="12549" max="12549" width="13.85546875" style="53" customWidth="1"/>
    <col min="12550" max="12802" width="9.140625" style="53"/>
    <col min="12803" max="12803" width="50.5703125" style="53" customWidth="1"/>
    <col min="12804" max="12804" width="9.140625" style="53"/>
    <col min="12805" max="12805" width="13.85546875" style="53" customWidth="1"/>
    <col min="12806" max="13058" width="9.140625" style="53"/>
    <col min="13059" max="13059" width="50.5703125" style="53" customWidth="1"/>
    <col min="13060" max="13060" width="9.140625" style="53"/>
    <col min="13061" max="13061" width="13.85546875" style="53" customWidth="1"/>
    <col min="13062" max="13314" width="9.140625" style="53"/>
    <col min="13315" max="13315" width="50.5703125" style="53" customWidth="1"/>
    <col min="13316" max="13316" width="9.140625" style="53"/>
    <col min="13317" max="13317" width="13.85546875" style="53" customWidth="1"/>
    <col min="13318" max="13570" width="9.140625" style="53"/>
    <col min="13571" max="13571" width="50.5703125" style="53" customWidth="1"/>
    <col min="13572" max="13572" width="9.140625" style="53"/>
    <col min="13573" max="13573" width="13.85546875" style="53" customWidth="1"/>
    <col min="13574" max="13826" width="9.140625" style="53"/>
    <col min="13827" max="13827" width="50.5703125" style="53" customWidth="1"/>
    <col min="13828" max="13828" width="9.140625" style="53"/>
    <col min="13829" max="13829" width="13.85546875" style="53" customWidth="1"/>
    <col min="13830" max="14082" width="9.140625" style="53"/>
    <col min="14083" max="14083" width="50.5703125" style="53" customWidth="1"/>
    <col min="14084" max="14084" width="9.140625" style="53"/>
    <col min="14085" max="14085" width="13.85546875" style="53" customWidth="1"/>
    <col min="14086" max="14338" width="9.140625" style="53"/>
    <col min="14339" max="14339" width="50.5703125" style="53" customWidth="1"/>
    <col min="14340" max="14340" width="9.140625" style="53"/>
    <col min="14341" max="14341" width="13.85546875" style="53" customWidth="1"/>
    <col min="14342" max="14594" width="9.140625" style="53"/>
    <col min="14595" max="14595" width="50.5703125" style="53" customWidth="1"/>
    <col min="14596" max="14596" width="9.140625" style="53"/>
    <col min="14597" max="14597" width="13.85546875" style="53" customWidth="1"/>
    <col min="14598" max="14850" width="9.140625" style="53"/>
    <col min="14851" max="14851" width="50.5703125" style="53" customWidth="1"/>
    <col min="14852" max="14852" width="9.140625" style="53"/>
    <col min="14853" max="14853" width="13.85546875" style="53" customWidth="1"/>
    <col min="14854" max="15106" width="9.140625" style="53"/>
    <col min="15107" max="15107" width="50.5703125" style="53" customWidth="1"/>
    <col min="15108" max="15108" width="9.140625" style="53"/>
    <col min="15109" max="15109" width="13.85546875" style="53" customWidth="1"/>
    <col min="15110" max="15362" width="9.140625" style="53"/>
    <col min="15363" max="15363" width="50.5703125" style="53" customWidth="1"/>
    <col min="15364" max="15364" width="9.140625" style="53"/>
    <col min="15365" max="15365" width="13.85546875" style="53" customWidth="1"/>
    <col min="15366" max="15618" width="9.140625" style="53"/>
    <col min="15619" max="15619" width="50.5703125" style="53" customWidth="1"/>
    <col min="15620" max="15620" width="9.140625" style="53"/>
    <col min="15621" max="15621" width="13.85546875" style="53" customWidth="1"/>
    <col min="15622" max="15874" width="9.140625" style="53"/>
    <col min="15875" max="15875" width="50.5703125" style="53" customWidth="1"/>
    <col min="15876" max="15876" width="9.140625" style="53"/>
    <col min="15877" max="15877" width="13.85546875" style="53" customWidth="1"/>
    <col min="15878" max="16130" width="9.140625" style="53"/>
    <col min="16131" max="16131" width="50.5703125" style="53" customWidth="1"/>
    <col min="16132" max="16132" width="9.140625" style="53"/>
    <col min="16133" max="16133" width="13.85546875" style="53" customWidth="1"/>
    <col min="16134" max="16384" width="9.140625" style="53"/>
  </cols>
  <sheetData>
    <row r="3" spans="2:5" s="30" customFormat="1" ht="18">
      <c r="B3" s="27" t="s">
        <v>594</v>
      </c>
      <c r="C3" s="28"/>
      <c r="D3" s="28"/>
      <c r="E3" s="29"/>
    </row>
    <row r="4" spans="2:5" s="30" customFormat="1" ht="15">
      <c r="B4" s="31"/>
      <c r="E4" s="32"/>
    </row>
    <row r="5" spans="2:5" s="34" customFormat="1" ht="15">
      <c r="B5" s="33" t="s">
        <v>13</v>
      </c>
      <c r="E5" s="35"/>
    </row>
    <row r="6" spans="2:5" s="34" customFormat="1" ht="15.75" customHeight="1">
      <c r="B6" s="36"/>
      <c r="C6" s="37"/>
      <c r="D6" s="37"/>
      <c r="E6" s="38"/>
    </row>
    <row r="7" spans="2:5" s="30" customFormat="1" ht="15" customHeight="1">
      <c r="B7" s="39" t="str">
        <f>+'CESTA-2'!B1</f>
        <v>I.</v>
      </c>
      <c r="C7" s="31" t="str">
        <f ca="1">+'CESTA-2'!C1</f>
        <v>CESTA-2</v>
      </c>
      <c r="D7" s="31"/>
      <c r="E7" s="40">
        <f>+'CESTA-2'!H18</f>
        <v>14500</v>
      </c>
    </row>
    <row r="8" spans="2:5" s="30" customFormat="1" ht="15" customHeight="1">
      <c r="B8" s="39"/>
      <c r="C8" s="31"/>
      <c r="D8" s="31"/>
      <c r="E8" s="40"/>
    </row>
    <row r="9" spans="2:5" s="30" customFormat="1" ht="15" customHeight="1">
      <c r="B9" s="39" t="str">
        <f>+'MOST ČEZ BISTRICO'!B1</f>
        <v>II.</v>
      </c>
      <c r="C9" s="61" t="str">
        <f ca="1">+'MOST ČEZ BISTRICO'!C1</f>
        <v>MOST ČEZ BISTRICO</v>
      </c>
      <c r="D9" s="31"/>
      <c r="E9" s="40">
        <f>+'MOST ČEZ BISTRICO'!H16</f>
        <v>0</v>
      </c>
    </row>
    <row r="10" spans="2:5" s="30" customFormat="1" ht="15" customHeight="1">
      <c r="B10" s="39"/>
      <c r="C10" s="31"/>
      <c r="D10" s="31"/>
      <c r="E10" s="40"/>
    </row>
    <row r="11" spans="2:5" s="30" customFormat="1" ht="15" customHeight="1">
      <c r="B11" s="39" t="str">
        <f>+'HODNIK ZA PEŠCE-2'!B1</f>
        <v>III.</v>
      </c>
      <c r="C11" s="31" t="str">
        <f ca="1">+'HODNIK ZA PEŠCE-2'!C1</f>
        <v>HODNIK ZA PEŠCE-2</v>
      </c>
      <c r="D11" s="31"/>
      <c r="E11" s="40">
        <f>+'HODNIK ZA PEŠCE-2'!H16</f>
        <v>0</v>
      </c>
    </row>
    <row r="12" spans="2:5" s="30" customFormat="1" ht="15" customHeight="1">
      <c r="B12" s="39"/>
      <c r="C12" s="76"/>
      <c r="D12" s="31"/>
      <c r="E12" s="40"/>
    </row>
    <row r="13" spans="2:5" s="30" customFormat="1" ht="15" customHeight="1">
      <c r="B13" s="39" t="str">
        <f>+KOLESARSKA!B1</f>
        <v>IV.</v>
      </c>
      <c r="C13" s="76" t="str">
        <f ca="1">+KOLESARSKA!C1</f>
        <v>KOLESARSKA</v>
      </c>
      <c r="D13" s="31"/>
      <c r="E13" s="40">
        <f>+KOLESARSKA!H16</f>
        <v>0</v>
      </c>
    </row>
    <row r="14" spans="2:5" s="30" customFormat="1" ht="15" customHeight="1">
      <c r="B14" s="39"/>
      <c r="C14" s="76"/>
      <c r="D14" s="31"/>
      <c r="E14" s="40"/>
    </row>
    <row r="15" spans="2:5" s="30" customFormat="1" ht="15" customHeight="1">
      <c r="B15" s="39" t="str">
        <f>+AP!B1</f>
        <v>V.</v>
      </c>
      <c r="C15" s="76" t="str">
        <f ca="1">+AP!C1</f>
        <v>AP</v>
      </c>
      <c r="D15" s="31"/>
      <c r="E15" s="40">
        <f>+AP!H20</f>
        <v>0</v>
      </c>
    </row>
    <row r="16" spans="2:5" s="30" customFormat="1" ht="15" customHeight="1">
      <c r="B16" s="39"/>
      <c r="C16" s="76"/>
      <c r="D16" s="31"/>
      <c r="E16" s="40"/>
    </row>
    <row r="17" spans="2:5" s="30" customFormat="1" ht="15" customHeight="1">
      <c r="B17" s="39" t="str">
        <f>+'STRUGA-POTOKA'!B1</f>
        <v>VI.</v>
      </c>
      <c r="C17" s="76" t="str">
        <f ca="1">+'STRUGA-POTOKA'!C1</f>
        <v>STRUGA-POTOKA</v>
      </c>
      <c r="D17" s="31"/>
      <c r="E17" s="40">
        <f>+'STRUGA-POTOKA'!H14</f>
        <v>0</v>
      </c>
    </row>
    <row r="18" spans="2:5" s="30" customFormat="1" ht="15" customHeight="1">
      <c r="B18" s="39"/>
      <c r="C18" s="31"/>
      <c r="D18" s="31"/>
      <c r="E18" s="40"/>
    </row>
    <row r="19" spans="2:5" s="30" customFormat="1" ht="15" customHeight="1">
      <c r="B19" s="39" t="str">
        <f>+'DEVIACIJA MOSTU'!B1</f>
        <v>VII.</v>
      </c>
      <c r="C19" s="31" t="str">
        <f ca="1">+'DEVIACIJA MOSTU'!C1</f>
        <v>DEVIACIJA MOSTU</v>
      </c>
      <c r="D19" s="31"/>
      <c r="E19" s="40">
        <f>+'DEVIACIJA MOSTU'!H16</f>
        <v>0</v>
      </c>
    </row>
    <row r="20" spans="2:5" s="30" customFormat="1" ht="15" customHeight="1">
      <c r="B20" s="39"/>
      <c r="C20" s="31"/>
      <c r="D20" s="31"/>
      <c r="E20" s="40"/>
    </row>
    <row r="21" spans="2:5" s="30" customFormat="1" ht="15" customHeight="1">
      <c r="B21" s="39" t="str">
        <f>+'RAZSVETLJAVA - 2'!B1</f>
        <v>VIII.</v>
      </c>
      <c r="C21" s="31" t="str">
        <f ca="1">+'RAZSVETLJAVA - 2'!C1</f>
        <v>RAZSVETLJAVA - 2</v>
      </c>
      <c r="D21" s="31"/>
      <c r="E21" s="40">
        <f>+'RAZSVETLJAVA - 2'!H18</f>
        <v>0</v>
      </c>
    </row>
    <row r="22" spans="2:5" s="30" customFormat="1" ht="15" customHeight="1">
      <c r="B22" s="39"/>
      <c r="C22" s="31"/>
      <c r="D22" s="31"/>
      <c r="E22" s="40"/>
    </row>
    <row r="23" spans="2:5" s="30" customFormat="1" ht="15" customHeight="1">
      <c r="B23" s="39" t="str">
        <f>+'ELEKTRO KANALIZACIJA - 2'!B1</f>
        <v>IX.</v>
      </c>
      <c r="C23" s="31" t="str">
        <f ca="1">+'ELEKTRO KANALIZACIJA - 2'!C1</f>
        <v>ELEKTRO KANALIZACIJA - 2</v>
      </c>
      <c r="D23" s="31"/>
      <c r="E23" s="40">
        <f>+'ELEKTRO KANALIZACIJA - 2'!H16</f>
        <v>0</v>
      </c>
    </row>
    <row r="24" spans="2:5" s="30" customFormat="1" ht="15" customHeight="1">
      <c r="B24" s="39"/>
      <c r="C24" s="31"/>
      <c r="D24" s="31"/>
      <c r="E24" s="40"/>
    </row>
    <row r="25" spans="2:5" s="30" customFormat="1" ht="15" customHeight="1">
      <c r="B25" s="39" t="str">
        <f>+'PRESTAVITEV DROGA'!B1</f>
        <v>X.</v>
      </c>
      <c r="C25" s="31" t="str">
        <f ca="1">+'PRESTAVITEV DROGA'!C1</f>
        <v>PRESTAVITEV DROGA</v>
      </c>
      <c r="D25" s="31"/>
      <c r="E25" s="40">
        <f>+'PRESTAVITEV DROGA'!H16</f>
        <v>0</v>
      </c>
    </row>
    <row r="26" spans="2:5" s="30" customFormat="1" ht="15" customHeight="1">
      <c r="B26" s="39"/>
      <c r="C26" s="31"/>
      <c r="D26" s="31"/>
      <c r="E26" s="40"/>
    </row>
    <row r="27" spans="2:5" s="30" customFormat="1" ht="15" customHeight="1">
      <c r="B27" s="39" t="str">
        <f>+'VODOVOD - 2'!B1</f>
        <v>XI.</v>
      </c>
      <c r="C27" s="31" t="str">
        <f ca="1">+'VODOVOD - 2'!C1</f>
        <v>VODOVOD - 2</v>
      </c>
      <c r="D27" s="31"/>
      <c r="E27" s="40">
        <f>+'VODOVOD - 2'!H12</f>
        <v>0</v>
      </c>
    </row>
    <row r="28" spans="2:5" s="30" customFormat="1" ht="15" customHeight="1">
      <c r="B28" s="41"/>
      <c r="C28" s="42"/>
      <c r="D28" s="42"/>
      <c r="E28" s="43"/>
    </row>
    <row r="29" spans="2:5" s="31" customFormat="1" ht="15" customHeight="1" thickBot="1">
      <c r="B29" s="44"/>
      <c r="C29" s="45" t="s">
        <v>10</v>
      </c>
      <c r="D29" s="45"/>
      <c r="E29" s="46">
        <f>SUM(E7:E27)</f>
        <v>14500</v>
      </c>
    </row>
    <row r="30" spans="2:5" s="30" customFormat="1" ht="15" customHeight="1" thickTop="1">
      <c r="B30" s="66"/>
      <c r="C30" s="66"/>
      <c r="D30" s="66"/>
      <c r="E30" s="67"/>
    </row>
    <row r="31" spans="2:5" s="30" customFormat="1" ht="15" customHeight="1">
      <c r="B31" s="68"/>
      <c r="C31" s="69"/>
      <c r="D31" s="70"/>
      <c r="E31" s="71"/>
    </row>
    <row r="32" spans="2:5" s="30" customFormat="1" ht="15" customHeight="1">
      <c r="B32" s="69"/>
      <c r="C32" s="69"/>
      <c r="D32" s="69"/>
      <c r="E32" s="72"/>
    </row>
    <row r="33" spans="2:5" s="31" customFormat="1" ht="15" customHeight="1">
      <c r="B33" s="73"/>
      <c r="C33" s="73"/>
      <c r="D33" s="73"/>
      <c r="E33" s="72"/>
    </row>
    <row r="34" spans="2:5">
      <c r="B34" s="74"/>
      <c r="C34" s="74"/>
      <c r="D34" s="74"/>
      <c r="E34" s="75"/>
    </row>
    <row r="35" spans="2:5" s="30" customFormat="1" ht="15" customHeight="1">
      <c r="B35" s="69"/>
      <c r="C35" s="69"/>
      <c r="D35" s="70"/>
      <c r="E35" s="71"/>
    </row>
    <row r="36" spans="2:5" s="30" customFormat="1" ht="15" customHeight="1">
      <c r="B36" s="69"/>
      <c r="C36" s="69"/>
      <c r="D36" s="69"/>
      <c r="E36" s="72"/>
    </row>
    <row r="37" spans="2:5" s="31" customFormat="1" ht="15" customHeight="1">
      <c r="B37" s="73"/>
      <c r="C37" s="73"/>
      <c r="D37" s="73"/>
      <c r="E37" s="72"/>
    </row>
    <row r="38" spans="2:5">
      <c r="B38" s="74"/>
      <c r="C38" s="74"/>
      <c r="D38" s="74"/>
      <c r="E38" s="75"/>
    </row>
    <row r="44" spans="2:5" ht="15">
      <c r="C44" s="56"/>
    </row>
    <row r="45" spans="2:5">
      <c r="C45" s="55"/>
    </row>
  </sheetData>
  <sheetProtection algorithmName="SHA-512" hashValue="S0/gGSPTpL53OzuX/4fy+hO4alJY1sC6hqVrefasbY39pHoiqNXosihX2//fhqV/z4KoaUbB0zCIsepkErB/Iw==" saltValue="ZUZ1L2cz/BlcWo3xEXSgWQ=="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2" manualBreakCount="2">
    <brk id="5" max="12" man="1"/>
    <brk id="8"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31AED-D6A0-4D7F-B86F-08F44B994FA1}">
  <sheetPr>
    <tabColor rgb="FFFF0000"/>
  </sheetPr>
  <dimension ref="B1:K202"/>
  <sheetViews>
    <sheetView view="pageBreakPreview" zoomScaleNormal="100" zoomScaleSheetLayoutView="100" workbookViewId="0">
      <selection activeCell="E10" sqref="E10"/>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46</v>
      </c>
      <c r="C1" s="85" t="str">
        <f ca="1">MID(CELL("filename",A1),FIND("]",CELL("filename",A1))+1,255)</f>
        <v>CESTA-2</v>
      </c>
    </row>
    <row r="3" spans="2:10">
      <c r="B3" s="91" t="s">
        <v>14</v>
      </c>
    </row>
    <row r="4" spans="2:10">
      <c r="B4" s="93" t="str">
        <f ca="1">"REKAPITULACIJA "&amp;C1</f>
        <v>REKAPITULACIJA CESTA-2</v>
      </c>
      <c r="C4" s="94"/>
      <c r="D4" s="94"/>
      <c r="E4" s="95"/>
      <c r="F4" s="95"/>
      <c r="G4" s="19"/>
      <c r="H4" s="57"/>
      <c r="I4" s="96"/>
    </row>
    <row r="5" spans="2:10">
      <c r="B5" s="97"/>
      <c r="C5" s="98"/>
      <c r="D5" s="99"/>
      <c r="H5" s="100"/>
      <c r="I5" s="101"/>
      <c r="J5" s="102"/>
    </row>
    <row r="6" spans="2:10">
      <c r="B6" s="103" t="s">
        <v>47</v>
      </c>
      <c r="D6" s="104" t="str">
        <f>VLOOKUP(B6,$B$20:$H$9960,2,FALSE)</f>
        <v>PREDDELA</v>
      </c>
      <c r="E6" s="105"/>
      <c r="F6" s="88"/>
      <c r="H6" s="106">
        <f>VLOOKUP($D6&amp;" SKUPAJ:",$G$20:H$9960,2,FALSE)</f>
        <v>14500</v>
      </c>
      <c r="I6" s="107"/>
      <c r="J6" s="108"/>
    </row>
    <row r="7" spans="2:10">
      <c r="B7" s="103"/>
      <c r="D7" s="104"/>
      <c r="E7" s="105"/>
      <c r="F7" s="88"/>
      <c r="H7" s="106"/>
      <c r="I7" s="109"/>
      <c r="J7" s="110"/>
    </row>
    <row r="8" spans="2:10">
      <c r="B8" s="103" t="s">
        <v>48</v>
      </c>
      <c r="D8" s="104" t="str">
        <f>VLOOKUP(B8,$B$20:$H$9960,2,FALSE)</f>
        <v>ZEMELJSKA DELA IN TEMELJENJE</v>
      </c>
      <c r="E8" s="105"/>
      <c r="F8" s="88"/>
      <c r="H8" s="106">
        <f>VLOOKUP($D8&amp;" SKUPAJ:",$G$20:H$9960,2,FALSE)</f>
        <v>0</v>
      </c>
      <c r="I8" s="111"/>
      <c r="J8" s="112"/>
    </row>
    <row r="9" spans="2:10">
      <c r="B9" s="103"/>
      <c r="D9" s="104"/>
      <c r="E9" s="105"/>
      <c r="F9" s="88"/>
      <c r="H9" s="106"/>
      <c r="I9" s="96"/>
    </row>
    <row r="10" spans="2:10">
      <c r="B10" s="103" t="s">
        <v>45</v>
      </c>
      <c r="D10" s="104" t="str">
        <f>VLOOKUP(B10,$B$20:$H$9960,2,FALSE)</f>
        <v>VOZIŠČE KONSTRUKCIJE</v>
      </c>
      <c r="E10" s="105"/>
      <c r="F10" s="88"/>
      <c r="H10" s="106">
        <f>VLOOKUP($D10&amp;" SKUPAJ:",$G$20:H$9960,2,FALSE)</f>
        <v>0</v>
      </c>
    </row>
    <row r="11" spans="2:10">
      <c r="B11" s="103"/>
      <c r="D11" s="104"/>
      <c r="E11" s="105"/>
      <c r="F11" s="88"/>
      <c r="H11" s="106"/>
    </row>
    <row r="12" spans="2:10">
      <c r="B12" s="103" t="s">
        <v>49</v>
      </c>
      <c r="D12" s="104" t="str">
        <f>VLOOKUP(B12,$B$20:$H$9960,2,FALSE)</f>
        <v>ODVODNJAVANJE</v>
      </c>
      <c r="E12" s="105"/>
      <c r="F12" s="88"/>
      <c r="H12" s="106">
        <f>VLOOKUP($D12&amp;" SKUPAJ:",$G$20:H$9960,2,FALSE)</f>
        <v>0</v>
      </c>
    </row>
    <row r="13" spans="2:10">
      <c r="B13" s="103"/>
      <c r="D13" s="104"/>
      <c r="E13" s="105"/>
      <c r="F13" s="88"/>
      <c r="H13" s="106"/>
      <c r="I13" s="96"/>
    </row>
    <row r="14" spans="2:10">
      <c r="B14" s="103" t="s">
        <v>68</v>
      </c>
      <c r="D14" s="104" t="str">
        <f>VLOOKUP(B14,$B$20:$H$9960,2,FALSE)</f>
        <v>OPREMA CEST</v>
      </c>
      <c r="E14" s="105"/>
      <c r="F14" s="88"/>
      <c r="H14" s="106">
        <f>VLOOKUP($D14&amp;" SKUPAJ:",$G$20:H$9960,2,FALSE)</f>
        <v>0</v>
      </c>
    </row>
    <row r="15" spans="2:10">
      <c r="B15" s="103"/>
      <c r="D15" s="104"/>
      <c r="E15" s="105"/>
      <c r="F15" s="88"/>
      <c r="H15" s="106"/>
    </row>
    <row r="16" spans="2:10">
      <c r="B16" s="103" t="s">
        <v>69</v>
      </c>
      <c r="D16" s="104" t="str">
        <f>VLOOKUP(B16,$B$20:$H$9960,2,FALSE)</f>
        <v>TUJE STORITVE</v>
      </c>
      <c r="E16" s="105"/>
      <c r="F16" s="88"/>
      <c r="H16" s="106">
        <f>VLOOKUP($D16&amp;" SKUPAJ:",$G$20:H$9960,2,FALSE)</f>
        <v>0</v>
      </c>
      <c r="I16" s="111"/>
      <c r="J16" s="112"/>
    </row>
    <row r="17" spans="2:11" s="89" customFormat="1" ht="16.5" thickBot="1">
      <c r="B17" s="113"/>
      <c r="C17" s="114"/>
      <c r="D17" s="115"/>
      <c r="E17" s="116"/>
      <c r="F17" s="117"/>
      <c r="G17" s="20"/>
      <c r="H17" s="118"/>
    </row>
    <row r="18" spans="2:11" s="89" customFormat="1" ht="16.5" thickTop="1">
      <c r="B18" s="119"/>
      <c r="C18" s="120"/>
      <c r="D18" s="121"/>
      <c r="E18" s="122"/>
      <c r="F18" s="123"/>
      <c r="G18" s="21" t="str">
        <f ca="1">"SKUPAJ "&amp;C1&amp;" (BREZ DDV):"</f>
        <v>SKUPAJ CESTA-2 (BREZ DDV):</v>
      </c>
      <c r="H18" s="124">
        <f>ROUND(SUM(H6:H16),2)</f>
        <v>14500</v>
      </c>
    </row>
    <row r="20" spans="2:11" s="89" customFormat="1" ht="16.5" thickBot="1">
      <c r="B20" s="125" t="s">
        <v>0</v>
      </c>
      <c r="C20" s="126" t="s">
        <v>1</v>
      </c>
      <c r="D20" s="127" t="s">
        <v>2</v>
      </c>
      <c r="E20" s="128" t="s">
        <v>3</v>
      </c>
      <c r="F20" s="128" t="s">
        <v>4</v>
      </c>
      <c r="G20" s="22" t="s">
        <v>5</v>
      </c>
      <c r="H20" s="128" t="s">
        <v>6</v>
      </c>
    </row>
    <row r="22" spans="2:11">
      <c r="B22" s="129"/>
      <c r="C22" s="129"/>
      <c r="D22" s="129"/>
      <c r="E22" s="129"/>
      <c r="F22" s="129"/>
      <c r="G22" s="78"/>
      <c r="H22" s="129"/>
    </row>
    <row r="24" spans="2:11" s="89" customFormat="1">
      <c r="B24" s="130" t="s">
        <v>47</v>
      </c>
      <c r="C24" s="182" t="s">
        <v>97</v>
      </c>
      <c r="D24" s="182"/>
      <c r="E24" s="131"/>
      <c r="F24" s="132"/>
      <c r="G24" s="23"/>
      <c r="H24" s="133"/>
    </row>
    <row r="25" spans="2:11" s="89" customFormat="1">
      <c r="B25" s="134" t="s">
        <v>65</v>
      </c>
      <c r="C25" s="183" t="s">
        <v>123</v>
      </c>
      <c r="D25" s="183"/>
      <c r="E25" s="183"/>
      <c r="F25" s="183"/>
      <c r="G25" s="24"/>
      <c r="H25" s="135"/>
    </row>
    <row r="26" spans="2:11" s="89" customFormat="1" ht="31.5">
      <c r="B26" s="136">
        <f>+COUNT($B$25:B25)+1</f>
        <v>1</v>
      </c>
      <c r="C26" s="58" t="s">
        <v>597</v>
      </c>
      <c r="D26" s="59" t="s">
        <v>993</v>
      </c>
      <c r="E26" s="57" t="s">
        <v>135</v>
      </c>
      <c r="F26" s="57">
        <v>0.78500000000000003</v>
      </c>
      <c r="G26" s="26"/>
      <c r="H26" s="135">
        <f>+$F26*G26</f>
        <v>0</v>
      </c>
      <c r="K26" s="87"/>
    </row>
    <row r="27" spans="2:11" s="89" customFormat="1" ht="31.5">
      <c r="B27" s="136">
        <f>+COUNT($B$25:B26)+1</f>
        <v>2</v>
      </c>
      <c r="C27" s="58" t="s">
        <v>119</v>
      </c>
      <c r="D27" s="59" t="s">
        <v>681</v>
      </c>
      <c r="E27" s="57" t="s">
        <v>66</v>
      </c>
      <c r="F27" s="57">
        <v>0.78500000000000003</v>
      </c>
      <c r="G27" s="26"/>
      <c r="H27" s="135">
        <f t="shared" ref="H27:H30" si="0">+$F27*G27</f>
        <v>0</v>
      </c>
      <c r="K27" s="87"/>
    </row>
    <row r="28" spans="2:11" s="89" customFormat="1" ht="31.5">
      <c r="B28" s="136">
        <f>+COUNT($B$25:B27)+1</f>
        <v>3</v>
      </c>
      <c r="C28" s="137" t="s">
        <v>137</v>
      </c>
      <c r="D28" s="138" t="s">
        <v>101</v>
      </c>
      <c r="E28" s="139" t="s">
        <v>23</v>
      </c>
      <c r="F28" s="139">
        <v>39</v>
      </c>
      <c r="G28" s="65"/>
      <c r="H28" s="135">
        <f t="shared" si="0"/>
        <v>0</v>
      </c>
      <c r="K28" s="87"/>
    </row>
    <row r="29" spans="2:11" s="89" customFormat="1">
      <c r="B29" s="136">
        <f>+COUNT($B$25:B28)+1</f>
        <v>4</v>
      </c>
      <c r="C29" s="58" t="s">
        <v>598</v>
      </c>
      <c r="D29" s="59" t="s">
        <v>680</v>
      </c>
      <c r="E29" s="57" t="s">
        <v>23</v>
      </c>
      <c r="F29" s="57">
        <v>410</v>
      </c>
      <c r="G29" s="26"/>
      <c r="H29" s="135">
        <f t="shared" si="0"/>
        <v>0</v>
      </c>
      <c r="K29" s="87"/>
    </row>
    <row r="30" spans="2:11" s="89" customFormat="1" ht="31.5">
      <c r="B30" s="136">
        <f>+COUNT($B$25:B29)+1</f>
        <v>5</v>
      </c>
      <c r="C30" s="58" t="s">
        <v>599</v>
      </c>
      <c r="D30" s="59" t="s">
        <v>1045</v>
      </c>
      <c r="E30" s="57" t="s">
        <v>23</v>
      </c>
      <c r="F30" s="57">
        <v>26</v>
      </c>
      <c r="G30" s="26"/>
      <c r="H30" s="135">
        <f t="shared" si="0"/>
        <v>0</v>
      </c>
      <c r="K30" s="87"/>
    </row>
    <row r="31" spans="2:11" s="89" customFormat="1">
      <c r="B31" s="134" t="s">
        <v>67</v>
      </c>
      <c r="C31" s="183" t="s">
        <v>129</v>
      </c>
      <c r="D31" s="183"/>
      <c r="E31" s="183"/>
      <c r="F31" s="183"/>
      <c r="G31" s="24"/>
      <c r="H31" s="135"/>
    </row>
    <row r="32" spans="2:11" s="89" customFormat="1" ht="47.25" customHeight="1">
      <c r="B32" s="134"/>
      <c r="C32" s="184" t="s">
        <v>1044</v>
      </c>
      <c r="D32" s="184"/>
      <c r="E32" s="184"/>
      <c r="F32" s="184"/>
      <c r="G32" s="24"/>
      <c r="H32" s="135"/>
    </row>
    <row r="33" spans="2:11" s="89" customFormat="1" ht="47.25">
      <c r="B33" s="136">
        <f>+COUNT($B$25:B32)+1</f>
        <v>6</v>
      </c>
      <c r="C33" s="58" t="s">
        <v>600</v>
      </c>
      <c r="D33" s="59" t="s">
        <v>1380</v>
      </c>
      <c r="E33" s="57" t="s">
        <v>24</v>
      </c>
      <c r="F33" s="57">
        <v>40</v>
      </c>
      <c r="G33" s="26"/>
      <c r="H33" s="135">
        <f t="shared" ref="H33:H44" si="1">+$F33*G33</f>
        <v>0</v>
      </c>
      <c r="K33" s="87"/>
    </row>
    <row r="34" spans="2:11" s="89" customFormat="1" ht="47.25">
      <c r="B34" s="136">
        <f>+COUNT($B$25:B33)+1</f>
        <v>7</v>
      </c>
      <c r="C34" s="140" t="s">
        <v>601</v>
      </c>
      <c r="D34" s="59" t="s">
        <v>1046</v>
      </c>
      <c r="E34" s="57" t="s">
        <v>23</v>
      </c>
      <c r="F34" s="57">
        <v>2</v>
      </c>
      <c r="G34" s="26"/>
      <c r="H34" s="135">
        <f t="shared" si="1"/>
        <v>0</v>
      </c>
      <c r="K34" s="87"/>
    </row>
    <row r="35" spans="2:11" s="89" customFormat="1" ht="47.25">
      <c r="B35" s="136">
        <f>+COUNT($B$25:B34)+1</f>
        <v>8</v>
      </c>
      <c r="C35" s="58" t="s">
        <v>602</v>
      </c>
      <c r="D35" s="59" t="s">
        <v>1047</v>
      </c>
      <c r="E35" s="57" t="s">
        <v>23</v>
      </c>
      <c r="F35" s="57">
        <v>2</v>
      </c>
      <c r="G35" s="26"/>
      <c r="H35" s="135">
        <f t="shared" si="1"/>
        <v>0</v>
      </c>
    </row>
    <row r="36" spans="2:11" s="89" customFormat="1" ht="31.5">
      <c r="B36" s="136">
        <f>+COUNT($B$25:B35)+1</f>
        <v>9</v>
      </c>
      <c r="C36" s="58" t="s">
        <v>603</v>
      </c>
      <c r="D36" s="59" t="s">
        <v>685</v>
      </c>
      <c r="E36" s="57" t="s">
        <v>23</v>
      </c>
      <c r="F36" s="57">
        <v>23</v>
      </c>
      <c r="G36" s="26"/>
      <c r="H36" s="135">
        <f t="shared" si="1"/>
        <v>0</v>
      </c>
    </row>
    <row r="37" spans="2:11" s="89" customFormat="1" ht="63">
      <c r="B37" s="136">
        <f>+COUNT($B$25:B36)+1</f>
        <v>10</v>
      </c>
      <c r="C37" s="140" t="s">
        <v>604</v>
      </c>
      <c r="D37" s="59" t="s">
        <v>1048</v>
      </c>
      <c r="E37" s="57" t="s">
        <v>24</v>
      </c>
      <c r="F37" s="57">
        <v>65</v>
      </c>
      <c r="G37" s="26"/>
      <c r="H37" s="135">
        <f t="shared" si="1"/>
        <v>0</v>
      </c>
    </row>
    <row r="38" spans="2:11" s="89" customFormat="1" ht="63">
      <c r="B38" s="136">
        <f>+COUNT($B$25:B37)+1</f>
        <v>11</v>
      </c>
      <c r="C38" s="140" t="s">
        <v>605</v>
      </c>
      <c r="D38" s="59" t="s">
        <v>1049</v>
      </c>
      <c r="E38" s="57" t="s">
        <v>24</v>
      </c>
      <c r="F38" s="57">
        <v>105</v>
      </c>
      <c r="G38" s="26"/>
      <c r="H38" s="135">
        <f t="shared" si="1"/>
        <v>0</v>
      </c>
    </row>
    <row r="39" spans="2:11" s="89" customFormat="1" ht="63">
      <c r="B39" s="136">
        <f>+COUNT($B$25:B38)+1</f>
        <v>12</v>
      </c>
      <c r="C39" s="140" t="s">
        <v>606</v>
      </c>
      <c r="D39" s="59" t="s">
        <v>1050</v>
      </c>
      <c r="E39" s="57" t="s">
        <v>24</v>
      </c>
      <c r="F39" s="57">
        <v>4504</v>
      </c>
      <c r="G39" s="26"/>
      <c r="H39" s="135">
        <f t="shared" si="1"/>
        <v>0</v>
      </c>
    </row>
    <row r="40" spans="2:11" s="89" customFormat="1" ht="31.5">
      <c r="B40" s="136">
        <f>+COUNT($B$25:B39)+1</f>
        <v>13</v>
      </c>
      <c r="C40" s="140" t="s">
        <v>607</v>
      </c>
      <c r="D40" s="59" t="s">
        <v>827</v>
      </c>
      <c r="E40" s="57" t="s">
        <v>54</v>
      </c>
      <c r="F40" s="57">
        <v>110</v>
      </c>
      <c r="G40" s="26"/>
      <c r="H40" s="135">
        <f t="shared" si="1"/>
        <v>0</v>
      </c>
    </row>
    <row r="41" spans="2:11" s="89" customFormat="1" ht="31.5">
      <c r="B41" s="136">
        <f>+COUNT($B$25:B40)+1</f>
        <v>14</v>
      </c>
      <c r="C41" s="140" t="s">
        <v>608</v>
      </c>
      <c r="D41" s="59" t="s">
        <v>1051</v>
      </c>
      <c r="E41" s="57" t="s">
        <v>54</v>
      </c>
      <c r="F41" s="57">
        <v>83.5</v>
      </c>
      <c r="G41" s="26"/>
      <c r="H41" s="135">
        <f t="shared" si="1"/>
        <v>0</v>
      </c>
    </row>
    <row r="42" spans="2:11" s="89" customFormat="1" ht="47.25">
      <c r="B42" s="136">
        <f>+COUNT($B$25:B41)+1</f>
        <v>15</v>
      </c>
      <c r="C42" s="140" t="s">
        <v>609</v>
      </c>
      <c r="D42" s="59" t="s">
        <v>1052</v>
      </c>
      <c r="E42" s="57" t="s">
        <v>23</v>
      </c>
      <c r="F42" s="57">
        <v>4</v>
      </c>
      <c r="G42" s="26"/>
      <c r="H42" s="135">
        <f t="shared" si="1"/>
        <v>0</v>
      </c>
    </row>
    <row r="43" spans="2:11" s="89" customFormat="1" ht="47.25">
      <c r="B43" s="136">
        <f>+COUNT($B$25:B42)+1</f>
        <v>16</v>
      </c>
      <c r="C43" s="140" t="s">
        <v>610</v>
      </c>
      <c r="D43" s="59" t="s">
        <v>1053</v>
      </c>
      <c r="E43" s="57" t="s">
        <v>23</v>
      </c>
      <c r="F43" s="57">
        <v>26</v>
      </c>
      <c r="G43" s="26"/>
      <c r="H43" s="135">
        <f t="shared" si="1"/>
        <v>0</v>
      </c>
    </row>
    <row r="44" spans="2:11" s="89" customFormat="1" ht="63">
      <c r="B44" s="136">
        <f>+COUNT($B$25:B43)+1</f>
        <v>17</v>
      </c>
      <c r="C44" s="140" t="s">
        <v>611</v>
      </c>
      <c r="D44" s="59" t="s">
        <v>1054</v>
      </c>
      <c r="E44" s="57" t="s">
        <v>23</v>
      </c>
      <c r="F44" s="57">
        <v>12</v>
      </c>
      <c r="G44" s="26"/>
      <c r="H44" s="135">
        <f t="shared" si="1"/>
        <v>0</v>
      </c>
    </row>
    <row r="45" spans="2:11" s="89" customFormat="1">
      <c r="B45" s="134" t="s">
        <v>73</v>
      </c>
      <c r="C45" s="183" t="s">
        <v>120</v>
      </c>
      <c r="D45" s="183"/>
      <c r="E45" s="183"/>
      <c r="F45" s="183"/>
      <c r="G45" s="24"/>
      <c r="H45" s="135"/>
    </row>
    <row r="46" spans="2:11" s="89" customFormat="1" ht="78.75">
      <c r="B46" s="136">
        <f>+COUNT($B$25:B45)+1</f>
        <v>18</v>
      </c>
      <c r="C46" s="58" t="s">
        <v>612</v>
      </c>
      <c r="D46" s="59" t="s">
        <v>708</v>
      </c>
      <c r="E46" s="57" t="s">
        <v>23</v>
      </c>
      <c r="F46" s="57">
        <v>1</v>
      </c>
      <c r="G46" s="26"/>
      <c r="H46" s="135">
        <f>+$F46*G46</f>
        <v>0</v>
      </c>
    </row>
    <row r="47" spans="2:11" s="89" customFormat="1" ht="126">
      <c r="B47" s="136">
        <f>+COUNT($B$25:B46)+1</f>
        <v>19</v>
      </c>
      <c r="C47" s="58" t="s">
        <v>612</v>
      </c>
      <c r="D47" s="59" t="s">
        <v>1362</v>
      </c>
      <c r="E47" s="57" t="s">
        <v>1363</v>
      </c>
      <c r="F47" s="57">
        <v>1</v>
      </c>
      <c r="G47" s="57">
        <v>14500</v>
      </c>
      <c r="H47" s="135">
        <f t="shared" ref="H47" si="2">+$F47*G47</f>
        <v>14500</v>
      </c>
    </row>
    <row r="48" spans="2:11" s="89" customFormat="1" ht="15.75" customHeight="1">
      <c r="B48" s="141"/>
      <c r="C48" s="142"/>
      <c r="D48" s="143"/>
      <c r="E48" s="144"/>
      <c r="F48" s="145"/>
      <c r="G48" s="64"/>
      <c r="H48" s="146"/>
    </row>
    <row r="49" spans="2:8" s="89" customFormat="1" ht="16.5" thickBot="1">
      <c r="B49" s="147"/>
      <c r="C49" s="148"/>
      <c r="D49" s="148"/>
      <c r="E49" s="149"/>
      <c r="F49" s="149"/>
      <c r="G49" s="25" t="str">
        <f>C24&amp;" SKUPAJ:"</f>
        <v>PREDDELA SKUPAJ:</v>
      </c>
      <c r="H49" s="150">
        <f>SUM(H$26:H$47)</f>
        <v>14500</v>
      </c>
    </row>
    <row r="50" spans="2:8" s="89" customFormat="1">
      <c r="B50" s="141"/>
      <c r="C50" s="142"/>
      <c r="D50" s="143"/>
      <c r="E50" s="144"/>
      <c r="F50" s="145"/>
      <c r="G50" s="64"/>
      <c r="H50" s="146"/>
    </row>
    <row r="51" spans="2:8" s="89" customFormat="1">
      <c r="B51" s="130" t="s">
        <v>48</v>
      </c>
      <c r="C51" s="182" t="s">
        <v>168</v>
      </c>
      <c r="D51" s="182"/>
      <c r="E51" s="131"/>
      <c r="F51" s="132"/>
      <c r="G51" s="23"/>
      <c r="H51" s="133"/>
    </row>
    <row r="52" spans="2:8" s="89" customFormat="1" ht="51" customHeight="1">
      <c r="B52" s="134"/>
      <c r="C52" s="184" t="s">
        <v>1177</v>
      </c>
      <c r="D52" s="184"/>
      <c r="E52" s="184"/>
      <c r="F52" s="184"/>
      <c r="G52" s="24"/>
      <c r="H52" s="135"/>
    </row>
    <row r="53" spans="2:8" s="89" customFormat="1">
      <c r="B53" s="134" t="s">
        <v>74</v>
      </c>
      <c r="C53" s="183" t="s">
        <v>121</v>
      </c>
      <c r="D53" s="183"/>
      <c r="E53" s="183"/>
      <c r="F53" s="183"/>
      <c r="G53" s="24"/>
      <c r="H53" s="135"/>
    </row>
    <row r="54" spans="2:8" s="89" customFormat="1" ht="31.5">
      <c r="B54" s="136">
        <f>+COUNT($B$53:B53)+1</f>
        <v>1</v>
      </c>
      <c r="C54" s="58" t="s">
        <v>169</v>
      </c>
      <c r="D54" s="59" t="s">
        <v>1055</v>
      </c>
      <c r="E54" s="57" t="s">
        <v>25</v>
      </c>
      <c r="F54" s="57">
        <v>410</v>
      </c>
      <c r="G54" s="26"/>
      <c r="H54" s="135">
        <f t="shared" ref="H54:H68" si="3">+$F54*G54</f>
        <v>0</v>
      </c>
    </row>
    <row r="55" spans="2:8" s="89" customFormat="1" ht="31.5">
      <c r="B55" s="136">
        <f>+COUNT($B$53:B54)+1</f>
        <v>2</v>
      </c>
      <c r="C55" s="58" t="s">
        <v>170</v>
      </c>
      <c r="D55" s="59" t="s">
        <v>711</v>
      </c>
      <c r="E55" s="57" t="s">
        <v>25</v>
      </c>
      <c r="F55" s="57">
        <v>3380</v>
      </c>
      <c r="G55" s="26"/>
      <c r="H55" s="135">
        <f t="shared" si="3"/>
        <v>0</v>
      </c>
    </row>
    <row r="56" spans="2:8" s="89" customFormat="1" ht="31.5">
      <c r="B56" s="136">
        <f>+COUNT($B$53:B55)+1</f>
        <v>3</v>
      </c>
      <c r="C56" s="58" t="s">
        <v>171</v>
      </c>
      <c r="D56" s="59" t="s">
        <v>712</v>
      </c>
      <c r="E56" s="57" t="s">
        <v>25</v>
      </c>
      <c r="F56" s="57">
        <v>62</v>
      </c>
      <c r="G56" s="26"/>
      <c r="H56" s="135">
        <f t="shared" si="3"/>
        <v>0</v>
      </c>
    </row>
    <row r="57" spans="2:8" s="89" customFormat="1" ht="31.5">
      <c r="B57" s="136">
        <f>+COUNT($B$53:B56)+1</f>
        <v>4</v>
      </c>
      <c r="C57" s="58" t="s">
        <v>172</v>
      </c>
      <c r="D57" s="59" t="s">
        <v>713</v>
      </c>
      <c r="E57" s="57" t="s">
        <v>25</v>
      </c>
      <c r="F57" s="57">
        <v>1260</v>
      </c>
      <c r="G57" s="26"/>
      <c r="H57" s="135">
        <f t="shared" si="3"/>
        <v>0</v>
      </c>
    </row>
    <row r="58" spans="2:8" s="89" customFormat="1" ht="31.5">
      <c r="B58" s="136">
        <f>+COUNT($B$53:B57)+1</f>
        <v>5</v>
      </c>
      <c r="C58" s="58" t="s">
        <v>613</v>
      </c>
      <c r="D58" s="59" t="s">
        <v>714</v>
      </c>
      <c r="E58" s="57" t="s">
        <v>25</v>
      </c>
      <c r="F58" s="57">
        <v>45</v>
      </c>
      <c r="G58" s="26"/>
      <c r="H58" s="135">
        <f t="shared" si="3"/>
        <v>0</v>
      </c>
    </row>
    <row r="59" spans="2:8" s="89" customFormat="1" ht="31.5">
      <c r="B59" s="136">
        <f>+COUNT($B$53:B58)+1</f>
        <v>6</v>
      </c>
      <c r="C59" s="58" t="s">
        <v>614</v>
      </c>
      <c r="D59" s="59" t="s">
        <v>715</v>
      </c>
      <c r="E59" s="57" t="s">
        <v>25</v>
      </c>
      <c r="F59" s="57">
        <v>12</v>
      </c>
      <c r="G59" s="26"/>
      <c r="H59" s="135">
        <f t="shared" si="3"/>
        <v>0</v>
      </c>
    </row>
    <row r="60" spans="2:8" s="89" customFormat="1" ht="78.75">
      <c r="B60" s="136">
        <f>+COUNT($B$53:B59)+1</f>
        <v>7</v>
      </c>
      <c r="C60" s="58" t="s">
        <v>175</v>
      </c>
      <c r="D60" s="59" t="s">
        <v>995</v>
      </c>
      <c r="E60" s="57" t="s">
        <v>25</v>
      </c>
      <c r="F60" s="57">
        <v>865</v>
      </c>
      <c r="G60" s="26"/>
      <c r="H60" s="135">
        <f t="shared" si="3"/>
        <v>0</v>
      </c>
    </row>
    <row r="61" spans="2:8" s="89" customFormat="1">
      <c r="B61" s="134" t="s">
        <v>75</v>
      </c>
      <c r="C61" s="183" t="s">
        <v>130</v>
      </c>
      <c r="D61" s="183"/>
      <c r="E61" s="183"/>
      <c r="F61" s="183"/>
      <c r="G61" s="24"/>
      <c r="H61" s="135"/>
    </row>
    <row r="62" spans="2:8" s="89" customFormat="1" ht="31.5">
      <c r="B62" s="136">
        <f>+COUNT($B$53:B61)+1</f>
        <v>8</v>
      </c>
      <c r="C62" s="58" t="s">
        <v>181</v>
      </c>
      <c r="D62" s="59" t="s">
        <v>720</v>
      </c>
      <c r="E62" s="57" t="s">
        <v>24</v>
      </c>
      <c r="F62" s="57">
        <v>4350</v>
      </c>
      <c r="G62" s="26"/>
      <c r="H62" s="135">
        <f t="shared" si="3"/>
        <v>0</v>
      </c>
    </row>
    <row r="63" spans="2:8" s="89" customFormat="1" ht="31.5">
      <c r="B63" s="136">
        <f>+COUNT($B$53:B62)+1</f>
        <v>9</v>
      </c>
      <c r="C63" s="58" t="s">
        <v>182</v>
      </c>
      <c r="D63" s="59" t="s">
        <v>721</v>
      </c>
      <c r="E63" s="57" t="s">
        <v>24</v>
      </c>
      <c r="F63" s="57">
        <v>3650</v>
      </c>
      <c r="G63" s="26"/>
      <c r="H63" s="135">
        <f t="shared" si="3"/>
        <v>0</v>
      </c>
    </row>
    <row r="64" spans="2:8" s="89" customFormat="1">
      <c r="B64" s="134" t="s">
        <v>103</v>
      </c>
      <c r="C64" s="183" t="s">
        <v>131</v>
      </c>
      <c r="D64" s="183"/>
      <c r="E64" s="183"/>
      <c r="F64" s="183"/>
      <c r="G64" s="24"/>
      <c r="H64" s="135"/>
    </row>
    <row r="65" spans="2:10" s="89" customFormat="1" ht="31.5">
      <c r="B65" s="136">
        <f>+COUNT($B$53:B64)+1</f>
        <v>10</v>
      </c>
      <c r="C65" s="58" t="s">
        <v>615</v>
      </c>
      <c r="D65" s="59" t="s">
        <v>1056</v>
      </c>
      <c r="E65" s="57" t="s">
        <v>24</v>
      </c>
      <c r="F65" s="57">
        <v>8000</v>
      </c>
      <c r="G65" s="26"/>
      <c r="H65" s="135">
        <f t="shared" si="3"/>
        <v>0</v>
      </c>
    </row>
    <row r="66" spans="2:10" s="89" customFormat="1" ht="15.75" customHeight="1">
      <c r="B66" s="134" t="s">
        <v>76</v>
      </c>
      <c r="C66" s="183" t="s">
        <v>184</v>
      </c>
      <c r="D66" s="183"/>
      <c r="E66" s="183"/>
      <c r="F66" s="183"/>
      <c r="G66" s="24"/>
      <c r="H66" s="135"/>
    </row>
    <row r="67" spans="2:10" s="89" customFormat="1" ht="47.25">
      <c r="B67" s="136">
        <f>+COUNT($B$53:B66)+1</f>
        <v>11</v>
      </c>
      <c r="C67" s="58" t="s">
        <v>185</v>
      </c>
      <c r="D67" s="59" t="s">
        <v>1057</v>
      </c>
      <c r="E67" s="57" t="s">
        <v>25</v>
      </c>
      <c r="F67" s="57">
        <v>2210</v>
      </c>
      <c r="G67" s="26"/>
      <c r="H67" s="135">
        <f t="shared" si="3"/>
        <v>0</v>
      </c>
    </row>
    <row r="68" spans="2:10" s="89" customFormat="1" ht="47.25">
      <c r="B68" s="136">
        <f>+COUNT($B$53:B67)+1</f>
        <v>12</v>
      </c>
      <c r="C68" s="58" t="s">
        <v>616</v>
      </c>
      <c r="D68" s="59" t="s">
        <v>1058</v>
      </c>
      <c r="E68" s="57" t="s">
        <v>25</v>
      </c>
      <c r="F68" s="57">
        <v>400</v>
      </c>
      <c r="G68" s="26"/>
      <c r="H68" s="135">
        <f t="shared" si="3"/>
        <v>0</v>
      </c>
    </row>
    <row r="69" spans="2:10" s="89" customFormat="1" ht="78.75">
      <c r="B69" s="136">
        <f>+COUNT($B$53:B68)+1</f>
        <v>13</v>
      </c>
      <c r="C69" s="58" t="s">
        <v>617</v>
      </c>
      <c r="D69" s="59" t="s">
        <v>1059</v>
      </c>
      <c r="E69" s="57" t="s">
        <v>25</v>
      </c>
      <c r="F69" s="57">
        <v>410</v>
      </c>
      <c r="G69" s="26"/>
      <c r="H69" s="135">
        <f t="shared" ref="H69:H70" si="4">+$F69*G69</f>
        <v>0</v>
      </c>
    </row>
    <row r="70" spans="2:10" s="89" customFormat="1" ht="47.25">
      <c r="B70" s="136">
        <f>+COUNT($B$53:B69)+1</f>
        <v>14</v>
      </c>
      <c r="C70" s="58" t="s">
        <v>618</v>
      </c>
      <c r="D70" s="59" t="s">
        <v>1060</v>
      </c>
      <c r="E70" s="57" t="s">
        <v>25</v>
      </c>
      <c r="F70" s="57">
        <v>320</v>
      </c>
      <c r="G70" s="26"/>
      <c r="H70" s="135">
        <f t="shared" si="4"/>
        <v>0</v>
      </c>
    </row>
    <row r="71" spans="2:10" s="89" customFormat="1">
      <c r="B71" s="134" t="s">
        <v>77</v>
      </c>
      <c r="C71" s="183" t="s">
        <v>132</v>
      </c>
      <c r="D71" s="183"/>
      <c r="E71" s="183"/>
      <c r="F71" s="183"/>
      <c r="G71" s="24"/>
      <c r="H71" s="135"/>
    </row>
    <row r="72" spans="2:10" s="89" customFormat="1" ht="31.5">
      <c r="B72" s="136">
        <f>+COUNT($B$53:B71)+1</f>
        <v>15</v>
      </c>
      <c r="C72" s="58" t="s">
        <v>104</v>
      </c>
      <c r="D72" s="59" t="s">
        <v>727</v>
      </c>
      <c r="E72" s="57" t="s">
        <v>24</v>
      </c>
      <c r="F72" s="57">
        <v>1860</v>
      </c>
      <c r="G72" s="26"/>
      <c r="H72" s="135">
        <f t="shared" ref="H72:H79" si="5">+$F72*G72</f>
        <v>0</v>
      </c>
      <c r="J72" s="90"/>
    </row>
    <row r="73" spans="2:10" s="89" customFormat="1" ht="31.5">
      <c r="B73" s="136">
        <f>+COUNT($B$53:B72)+1</f>
        <v>16</v>
      </c>
      <c r="C73" s="58" t="s">
        <v>189</v>
      </c>
      <c r="D73" s="59" t="s">
        <v>728</v>
      </c>
      <c r="E73" s="57" t="s">
        <v>24</v>
      </c>
      <c r="F73" s="57">
        <v>1860</v>
      </c>
      <c r="G73" s="26"/>
      <c r="H73" s="135">
        <f t="shared" si="5"/>
        <v>0</v>
      </c>
      <c r="J73" s="90"/>
    </row>
    <row r="74" spans="2:10" s="89" customFormat="1">
      <c r="B74" s="134" t="s">
        <v>78</v>
      </c>
      <c r="C74" s="183" t="s">
        <v>122</v>
      </c>
      <c r="D74" s="183"/>
      <c r="E74" s="183"/>
      <c r="F74" s="183"/>
      <c r="G74" s="24"/>
      <c r="H74" s="135"/>
      <c r="J74" s="90"/>
    </row>
    <row r="75" spans="2:10" s="89" customFormat="1" ht="30.75" customHeight="1">
      <c r="B75" s="134"/>
      <c r="C75" s="184" t="s">
        <v>682</v>
      </c>
      <c r="D75" s="184"/>
      <c r="E75" s="184"/>
      <c r="F75" s="184"/>
      <c r="G75" s="24"/>
      <c r="H75" s="135"/>
      <c r="J75" s="90"/>
    </row>
    <row r="76" spans="2:10" s="89" customFormat="1" ht="34.5" customHeight="1">
      <c r="B76" s="136">
        <f>+COUNT($B$53:B75)+1</f>
        <v>17</v>
      </c>
      <c r="C76" s="58" t="s">
        <v>619</v>
      </c>
      <c r="D76" s="59" t="s">
        <v>1384</v>
      </c>
      <c r="E76" s="57" t="s">
        <v>25</v>
      </c>
      <c r="F76" s="57">
        <v>131</v>
      </c>
      <c r="G76" s="26"/>
      <c r="H76" s="135">
        <f t="shared" ref="H76:H78" si="6">+$F76*G76</f>
        <v>0</v>
      </c>
    </row>
    <row r="77" spans="2:10" s="89" customFormat="1" ht="31.5">
      <c r="B77" s="136">
        <f>+COUNT($B$53:B76)+1</f>
        <v>18</v>
      </c>
      <c r="C77" s="58" t="s">
        <v>620</v>
      </c>
      <c r="D77" s="59" t="s">
        <v>1379</v>
      </c>
      <c r="E77" s="57" t="s">
        <v>25</v>
      </c>
      <c r="F77" s="57">
        <v>3380</v>
      </c>
      <c r="G77" s="26"/>
      <c r="H77" s="135">
        <f t="shared" si="6"/>
        <v>0</v>
      </c>
      <c r="J77" s="90"/>
    </row>
    <row r="78" spans="2:10" s="89" customFormat="1" ht="31.5">
      <c r="B78" s="136">
        <f>+COUNT($B$53:B77)+1</f>
        <v>19</v>
      </c>
      <c r="C78" s="58" t="s">
        <v>621</v>
      </c>
      <c r="D78" s="59" t="s">
        <v>1377</v>
      </c>
      <c r="E78" s="57" t="s">
        <v>25</v>
      </c>
      <c r="F78" s="57">
        <v>1322</v>
      </c>
      <c r="G78" s="26"/>
      <c r="H78" s="135">
        <f t="shared" si="6"/>
        <v>0</v>
      </c>
      <c r="J78" s="90"/>
    </row>
    <row r="79" spans="2:10" s="89" customFormat="1" ht="31.5">
      <c r="B79" s="136">
        <f>+COUNT($B$53:B78)+1</f>
        <v>20</v>
      </c>
      <c r="C79" s="58" t="s">
        <v>622</v>
      </c>
      <c r="D79" s="59" t="s">
        <v>1378</v>
      </c>
      <c r="E79" s="57" t="s">
        <v>25</v>
      </c>
      <c r="F79" s="57">
        <v>45</v>
      </c>
      <c r="G79" s="26"/>
      <c r="H79" s="135">
        <f t="shared" si="5"/>
        <v>0</v>
      </c>
      <c r="J79" s="90"/>
    </row>
    <row r="80" spans="2:10" s="89" customFormat="1" ht="15.75" customHeight="1">
      <c r="B80" s="141"/>
      <c r="C80" s="142"/>
      <c r="D80" s="143"/>
      <c r="E80" s="144"/>
      <c r="F80" s="145"/>
      <c r="G80" s="64"/>
      <c r="H80" s="146"/>
    </row>
    <row r="81" spans="2:10" s="89" customFormat="1" ht="16.5" thickBot="1">
      <c r="B81" s="147"/>
      <c r="C81" s="148"/>
      <c r="D81" s="148"/>
      <c r="E81" s="149"/>
      <c r="F81" s="149"/>
      <c r="G81" s="25" t="str">
        <f>C51&amp;" SKUPAJ:"</f>
        <v>ZEMELJSKA DELA IN TEMELJENJE SKUPAJ:</v>
      </c>
      <c r="H81" s="150">
        <f>SUM(H$54:H$79)</f>
        <v>0</v>
      </c>
    </row>
    <row r="82" spans="2:10" s="89" customFormat="1">
      <c r="B82" s="152"/>
      <c r="C82" s="142"/>
      <c r="D82" s="153"/>
      <c r="E82" s="154"/>
      <c r="F82" s="145"/>
      <c r="G82" s="64"/>
      <c r="H82" s="146"/>
      <c r="J82" s="90"/>
    </row>
    <row r="83" spans="2:10" s="89" customFormat="1">
      <c r="B83" s="130" t="s">
        <v>45</v>
      </c>
      <c r="C83" s="182" t="s">
        <v>79</v>
      </c>
      <c r="D83" s="182"/>
      <c r="E83" s="131"/>
      <c r="F83" s="132"/>
      <c r="G83" s="23"/>
      <c r="H83" s="133"/>
      <c r="J83" s="90"/>
    </row>
    <row r="84" spans="2:10" s="89" customFormat="1" ht="409.5" customHeight="1">
      <c r="B84" s="134"/>
      <c r="C84" s="184" t="s">
        <v>729</v>
      </c>
      <c r="D84" s="184"/>
      <c r="E84" s="184"/>
      <c r="F84" s="184"/>
      <c r="G84" s="24"/>
      <c r="H84" s="135"/>
    </row>
    <row r="85" spans="2:10" s="89" customFormat="1">
      <c r="B85" s="134" t="s">
        <v>80</v>
      </c>
      <c r="C85" s="183" t="s">
        <v>84</v>
      </c>
      <c r="D85" s="183"/>
      <c r="E85" s="183"/>
      <c r="F85" s="183"/>
      <c r="G85" s="24"/>
      <c r="H85" s="135"/>
    </row>
    <row r="86" spans="2:10" s="89" customFormat="1">
      <c r="B86" s="134" t="s">
        <v>81</v>
      </c>
      <c r="C86" s="183" t="s">
        <v>195</v>
      </c>
      <c r="D86" s="183"/>
      <c r="E86" s="183"/>
      <c r="F86" s="183"/>
      <c r="G86" s="24"/>
      <c r="H86" s="135"/>
    </row>
    <row r="87" spans="2:10" s="89" customFormat="1" ht="47.25">
      <c r="B87" s="136">
        <f>+COUNT($B$86:B86)+1</f>
        <v>1</v>
      </c>
      <c r="C87" s="58" t="s">
        <v>623</v>
      </c>
      <c r="D87" s="59" t="s">
        <v>118</v>
      </c>
      <c r="E87" s="57" t="s">
        <v>25</v>
      </c>
      <c r="F87" s="57">
        <v>1680</v>
      </c>
      <c r="G87" s="26"/>
      <c r="H87" s="135">
        <f>+$F87*G87</f>
        <v>0</v>
      </c>
      <c r="J87" s="90"/>
    </row>
    <row r="88" spans="2:10" s="89" customFormat="1">
      <c r="B88" s="134" t="s">
        <v>105</v>
      </c>
      <c r="C88" s="183" t="s">
        <v>731</v>
      </c>
      <c r="D88" s="183"/>
      <c r="E88" s="183"/>
      <c r="F88" s="183"/>
      <c r="G88" s="24"/>
      <c r="H88" s="135"/>
    </row>
    <row r="89" spans="2:10" s="89" customFormat="1" ht="47.25">
      <c r="B89" s="136">
        <f>+COUNT($B$86:B88)+1</f>
        <v>2</v>
      </c>
      <c r="C89" s="137" t="s">
        <v>624</v>
      </c>
      <c r="D89" s="138" t="s">
        <v>1061</v>
      </c>
      <c r="E89" s="139" t="s">
        <v>24</v>
      </c>
      <c r="F89" s="139">
        <v>880</v>
      </c>
      <c r="G89" s="26"/>
      <c r="H89" s="135">
        <f>+$F89*G89</f>
        <v>0</v>
      </c>
      <c r="J89" s="90"/>
    </row>
    <row r="90" spans="2:10" s="89" customFormat="1" ht="31.5">
      <c r="B90" s="136">
        <f>+COUNT($B$86:B89)+1</f>
        <v>3</v>
      </c>
      <c r="C90" s="137" t="s">
        <v>625</v>
      </c>
      <c r="D90" s="138" t="s">
        <v>1062</v>
      </c>
      <c r="E90" s="139" t="s">
        <v>24</v>
      </c>
      <c r="F90" s="139">
        <v>5020</v>
      </c>
      <c r="G90" s="26"/>
      <c r="H90" s="135">
        <f>+$F90*G90</f>
        <v>0</v>
      </c>
      <c r="J90" s="90"/>
    </row>
    <row r="91" spans="2:10" s="89" customFormat="1">
      <c r="B91" s="134" t="s">
        <v>83</v>
      </c>
      <c r="C91" s="183" t="s">
        <v>626</v>
      </c>
      <c r="D91" s="183"/>
      <c r="E91" s="183"/>
      <c r="F91" s="183"/>
      <c r="G91" s="24"/>
      <c r="H91" s="135"/>
    </row>
    <row r="92" spans="2:10" s="89" customFormat="1">
      <c r="B92" s="134" t="s">
        <v>1063</v>
      </c>
      <c r="C92" s="183" t="s">
        <v>627</v>
      </c>
      <c r="D92" s="183"/>
      <c r="E92" s="183"/>
      <c r="F92" s="183"/>
      <c r="G92" s="24"/>
      <c r="H92" s="135"/>
    </row>
    <row r="93" spans="2:10" s="89" customFormat="1" ht="47.25">
      <c r="B93" s="136">
        <f>+COUNT($B$86:B92)+1</f>
        <v>4</v>
      </c>
      <c r="C93" s="137" t="s">
        <v>628</v>
      </c>
      <c r="D93" s="138" t="s">
        <v>1064</v>
      </c>
      <c r="E93" s="139" t="s">
        <v>25</v>
      </c>
      <c r="F93" s="139">
        <v>38</v>
      </c>
      <c r="G93" s="26"/>
      <c r="H93" s="135">
        <f t="shared" ref="H93" si="7">+$F93*G93</f>
        <v>0</v>
      </c>
      <c r="J93" s="90"/>
    </row>
    <row r="94" spans="2:10" s="89" customFormat="1">
      <c r="B94" s="134" t="s">
        <v>85</v>
      </c>
      <c r="C94" s="183" t="s">
        <v>200</v>
      </c>
      <c r="D94" s="183"/>
      <c r="E94" s="183"/>
      <c r="F94" s="183"/>
      <c r="G94" s="24"/>
      <c r="H94" s="135"/>
    </row>
    <row r="95" spans="2:10" s="89" customFormat="1" ht="31.5">
      <c r="B95" s="136">
        <f>+COUNT($B$86:B94)+1</f>
        <v>5</v>
      </c>
      <c r="C95" s="137" t="s">
        <v>629</v>
      </c>
      <c r="D95" s="138" t="s">
        <v>1065</v>
      </c>
      <c r="E95" s="139" t="s">
        <v>24</v>
      </c>
      <c r="F95" s="139">
        <v>5020</v>
      </c>
      <c r="G95" s="26"/>
      <c r="H95" s="135">
        <f t="shared" ref="H95:H97" si="8">+$F95*G95</f>
        <v>0</v>
      </c>
      <c r="J95" s="90"/>
    </row>
    <row r="96" spans="2:10" s="89" customFormat="1" ht="47.25">
      <c r="B96" s="136">
        <f>+COUNT($B$86:B95)+1</f>
        <v>6</v>
      </c>
      <c r="C96" s="137" t="s">
        <v>202</v>
      </c>
      <c r="D96" s="138" t="s">
        <v>1066</v>
      </c>
      <c r="E96" s="139" t="s">
        <v>24</v>
      </c>
      <c r="F96" s="139">
        <v>620</v>
      </c>
      <c r="G96" s="26"/>
      <c r="H96" s="135">
        <f t="shared" si="8"/>
        <v>0</v>
      </c>
    </row>
    <row r="97" spans="2:10" s="89" customFormat="1" ht="47.25">
      <c r="B97" s="136">
        <f>+COUNT($B$86:B96)+1</f>
        <v>7</v>
      </c>
      <c r="C97" s="137" t="s">
        <v>630</v>
      </c>
      <c r="D97" s="138" t="s">
        <v>1067</v>
      </c>
      <c r="E97" s="139" t="s">
        <v>24</v>
      </c>
      <c r="F97" s="139">
        <v>260</v>
      </c>
      <c r="G97" s="26"/>
      <c r="H97" s="135">
        <f t="shared" si="8"/>
        <v>0</v>
      </c>
      <c r="J97" s="90"/>
    </row>
    <row r="98" spans="2:10" s="89" customFormat="1">
      <c r="B98" s="134" t="s">
        <v>86</v>
      </c>
      <c r="C98" s="183" t="s">
        <v>204</v>
      </c>
      <c r="D98" s="183"/>
      <c r="E98" s="183"/>
      <c r="F98" s="183"/>
      <c r="G98" s="24"/>
      <c r="H98" s="135"/>
    </row>
    <row r="99" spans="2:10" s="89" customFormat="1" ht="63">
      <c r="B99" s="136">
        <f>+COUNT($B$86:B98)+1</f>
        <v>8</v>
      </c>
      <c r="C99" s="137" t="s">
        <v>631</v>
      </c>
      <c r="D99" s="138" t="s">
        <v>1068</v>
      </c>
      <c r="E99" s="139" t="s">
        <v>24</v>
      </c>
      <c r="F99" s="139">
        <v>14</v>
      </c>
      <c r="G99" s="26"/>
      <c r="H99" s="135">
        <f t="shared" ref="H99" si="9">+$F99*G99</f>
        <v>0</v>
      </c>
      <c r="J99" s="90"/>
    </row>
    <row r="100" spans="2:10" s="89" customFormat="1" ht="63">
      <c r="B100" s="136">
        <f>+COUNT($B$86:B99)+1</f>
        <v>9</v>
      </c>
      <c r="C100" s="137" t="s">
        <v>632</v>
      </c>
      <c r="D100" s="138" t="s">
        <v>1069</v>
      </c>
      <c r="E100" s="139" t="s">
        <v>24</v>
      </c>
      <c r="F100" s="139">
        <v>24.5</v>
      </c>
      <c r="G100" s="26"/>
      <c r="H100" s="135">
        <f t="shared" ref="H100:H104" si="10">+$F100*G100</f>
        <v>0</v>
      </c>
      <c r="J100" s="90"/>
    </row>
    <row r="101" spans="2:10" s="89" customFormat="1" ht="47.25">
      <c r="B101" s="136">
        <f>+COUNT($B$86:B100)+1</f>
        <v>10</v>
      </c>
      <c r="C101" s="137" t="s">
        <v>633</v>
      </c>
      <c r="D101" s="138" t="s">
        <v>1070</v>
      </c>
      <c r="E101" s="139" t="s">
        <v>24</v>
      </c>
      <c r="F101" s="139">
        <v>14</v>
      </c>
      <c r="G101" s="26"/>
      <c r="H101" s="135">
        <f t="shared" si="10"/>
        <v>0</v>
      </c>
      <c r="J101" s="90"/>
    </row>
    <row r="102" spans="2:10" s="89" customFormat="1" ht="47.25">
      <c r="B102" s="136">
        <f>+COUNT($B$86:B101)+1</f>
        <v>11</v>
      </c>
      <c r="C102" s="137" t="s">
        <v>634</v>
      </c>
      <c r="D102" s="138" t="s">
        <v>1071</v>
      </c>
      <c r="E102" s="139" t="s">
        <v>24</v>
      </c>
      <c r="F102" s="139">
        <v>24.5</v>
      </c>
      <c r="G102" s="26"/>
      <c r="H102" s="135">
        <f t="shared" si="10"/>
        <v>0</v>
      </c>
      <c r="J102" s="90"/>
    </row>
    <row r="103" spans="2:10" s="89" customFormat="1">
      <c r="B103" s="134" t="s">
        <v>89</v>
      </c>
      <c r="C103" s="183" t="s">
        <v>90</v>
      </c>
      <c r="D103" s="183"/>
      <c r="E103" s="183"/>
      <c r="F103" s="183"/>
      <c r="G103" s="24"/>
      <c r="H103" s="135"/>
      <c r="J103" s="90"/>
    </row>
    <row r="104" spans="2:10" s="89" customFormat="1" ht="47.25">
      <c r="B104" s="136">
        <f>+COUNT($B$86:B103)+1</f>
        <v>12</v>
      </c>
      <c r="C104" s="137" t="s">
        <v>207</v>
      </c>
      <c r="D104" s="138" t="s">
        <v>1072</v>
      </c>
      <c r="E104" s="139" t="s">
        <v>25</v>
      </c>
      <c r="F104" s="139">
        <v>98.5</v>
      </c>
      <c r="G104" s="26"/>
      <c r="H104" s="135">
        <f t="shared" si="10"/>
        <v>0</v>
      </c>
      <c r="J104" s="90"/>
    </row>
    <row r="105" spans="2:10" s="89" customFormat="1" ht="15.75" customHeight="1">
      <c r="B105" s="141"/>
      <c r="C105" s="142"/>
      <c r="D105" s="143"/>
      <c r="E105" s="144"/>
      <c r="F105" s="145"/>
      <c r="G105" s="64"/>
      <c r="H105" s="146"/>
    </row>
    <row r="106" spans="2:10" s="89" customFormat="1" ht="16.5" thickBot="1">
      <c r="B106" s="147"/>
      <c r="C106" s="148"/>
      <c r="D106" s="148"/>
      <c r="E106" s="149"/>
      <c r="F106" s="149"/>
      <c r="G106" s="25" t="str">
        <f>C83&amp;" SKUPAJ:"</f>
        <v>VOZIŠČE KONSTRUKCIJE SKUPAJ:</v>
      </c>
      <c r="H106" s="150">
        <f>SUM(H$87:H$104)</f>
        <v>0</v>
      </c>
    </row>
    <row r="107" spans="2:10" s="89" customFormat="1">
      <c r="B107" s="152"/>
      <c r="C107" s="142"/>
      <c r="D107" s="153"/>
      <c r="E107" s="154"/>
      <c r="F107" s="145"/>
      <c r="G107" s="64"/>
      <c r="H107" s="146"/>
      <c r="J107" s="90"/>
    </row>
    <row r="108" spans="2:10" s="89" customFormat="1">
      <c r="B108" s="130" t="s">
        <v>49</v>
      </c>
      <c r="C108" s="182" t="s">
        <v>7</v>
      </c>
      <c r="D108" s="182"/>
      <c r="E108" s="131"/>
      <c r="F108" s="132"/>
      <c r="G108" s="23"/>
      <c r="H108" s="133"/>
      <c r="J108" s="90"/>
    </row>
    <row r="109" spans="2:10" s="89" customFormat="1" ht="15.75" customHeight="1">
      <c r="B109" s="134" t="s">
        <v>98</v>
      </c>
      <c r="C109" s="183" t="s">
        <v>635</v>
      </c>
      <c r="D109" s="183"/>
      <c r="E109" s="183"/>
      <c r="F109" s="183"/>
      <c r="G109" s="24"/>
      <c r="H109" s="135"/>
    </row>
    <row r="110" spans="2:10" s="89" customFormat="1" ht="63">
      <c r="B110" s="136">
        <f>+COUNT($B109:B$109)+1</f>
        <v>1</v>
      </c>
      <c r="C110" s="58" t="s">
        <v>636</v>
      </c>
      <c r="D110" s="59" t="s">
        <v>1073</v>
      </c>
      <c r="E110" s="57" t="s">
        <v>54</v>
      </c>
      <c r="F110" s="57">
        <v>70</v>
      </c>
      <c r="G110" s="26"/>
      <c r="H110" s="135">
        <f>+$F110*G110</f>
        <v>0</v>
      </c>
      <c r="J110" s="90"/>
    </row>
    <row r="111" spans="2:10" s="89" customFormat="1" ht="31.5">
      <c r="B111" s="136">
        <f>+COUNT($B$109:B110)+1</f>
        <v>2</v>
      </c>
      <c r="C111" s="58" t="s">
        <v>637</v>
      </c>
      <c r="D111" s="59" t="s">
        <v>1074</v>
      </c>
      <c r="E111" s="57" t="s">
        <v>24</v>
      </c>
      <c r="F111" s="57">
        <v>715</v>
      </c>
      <c r="G111" s="26"/>
      <c r="H111" s="135">
        <f t="shared" ref="H111:H156" si="11">+$F111*G111</f>
        <v>0</v>
      </c>
      <c r="J111" s="90"/>
    </row>
    <row r="112" spans="2:10" s="89" customFormat="1" ht="15.75" customHeight="1">
      <c r="B112" s="134" t="s">
        <v>219</v>
      </c>
      <c r="C112" s="183" t="s">
        <v>124</v>
      </c>
      <c r="D112" s="183"/>
      <c r="E112" s="183"/>
      <c r="F112" s="183"/>
      <c r="G112" s="24"/>
      <c r="H112" s="135"/>
    </row>
    <row r="113" spans="2:10" s="89" customFormat="1" ht="47.25">
      <c r="B113" s="136">
        <f>+COUNT($B$109:B112)+1</f>
        <v>3</v>
      </c>
      <c r="C113" s="58" t="s">
        <v>211</v>
      </c>
      <c r="D113" s="59" t="s">
        <v>756</v>
      </c>
      <c r="E113" s="57" t="s">
        <v>54</v>
      </c>
      <c r="F113" s="57">
        <v>153</v>
      </c>
      <c r="G113" s="26"/>
      <c r="H113" s="135">
        <f t="shared" si="11"/>
        <v>0</v>
      </c>
      <c r="J113" s="90"/>
    </row>
    <row r="114" spans="2:10" s="89" customFormat="1" ht="63">
      <c r="B114" s="136">
        <f>+COUNT($B$109:B113)+1</f>
        <v>4</v>
      </c>
      <c r="C114" s="58" t="s">
        <v>212</v>
      </c>
      <c r="D114" s="59" t="s">
        <v>1075</v>
      </c>
      <c r="E114" s="57" t="s">
        <v>54</v>
      </c>
      <c r="F114" s="57">
        <v>131</v>
      </c>
      <c r="G114" s="26"/>
      <c r="H114" s="135">
        <f t="shared" si="11"/>
        <v>0</v>
      </c>
      <c r="J114" s="90"/>
    </row>
    <row r="115" spans="2:10" s="89" customFormat="1" ht="63">
      <c r="B115" s="136">
        <f>+COUNT($B$109:B114)+1</f>
        <v>5</v>
      </c>
      <c r="C115" s="58" t="s">
        <v>213</v>
      </c>
      <c r="D115" s="59" t="s">
        <v>1076</v>
      </c>
      <c r="E115" s="57" t="s">
        <v>54</v>
      </c>
      <c r="F115" s="57">
        <v>63</v>
      </c>
      <c r="G115" s="26"/>
      <c r="H115" s="135">
        <f t="shared" si="11"/>
        <v>0</v>
      </c>
      <c r="J115" s="90"/>
    </row>
    <row r="116" spans="2:10" s="89" customFormat="1" ht="63">
      <c r="B116" s="136">
        <f>+COUNT($B$109:B115)+1</f>
        <v>6</v>
      </c>
      <c r="C116" s="58" t="s">
        <v>214</v>
      </c>
      <c r="D116" s="59" t="s">
        <v>1077</v>
      </c>
      <c r="E116" s="57" t="s">
        <v>54</v>
      </c>
      <c r="F116" s="57">
        <v>63</v>
      </c>
      <c r="G116" s="26"/>
      <c r="H116" s="135">
        <f t="shared" si="11"/>
        <v>0</v>
      </c>
      <c r="J116" s="90"/>
    </row>
    <row r="117" spans="2:10" s="89" customFormat="1" ht="31.5">
      <c r="B117" s="136">
        <f>+COUNT($B$109:B116)+1</f>
        <v>7</v>
      </c>
      <c r="C117" s="58" t="s">
        <v>215</v>
      </c>
      <c r="D117" s="59" t="s">
        <v>1078</v>
      </c>
      <c r="E117" s="57" t="s">
        <v>54</v>
      </c>
      <c r="F117" s="57">
        <v>410</v>
      </c>
      <c r="G117" s="26"/>
      <c r="H117" s="135">
        <f t="shared" si="11"/>
        <v>0</v>
      </c>
      <c r="J117" s="90"/>
    </row>
    <row r="118" spans="2:10" s="89" customFormat="1" ht="31.5">
      <c r="B118" s="136">
        <f>+COUNT($B$109:B117)+1</f>
        <v>8</v>
      </c>
      <c r="C118" s="58" t="s">
        <v>638</v>
      </c>
      <c r="D118" s="59" t="s">
        <v>761</v>
      </c>
      <c r="E118" s="57" t="s">
        <v>25</v>
      </c>
      <c r="F118" s="57">
        <v>150.1</v>
      </c>
      <c r="G118" s="26"/>
      <c r="H118" s="135">
        <f t="shared" si="11"/>
        <v>0</v>
      </c>
      <c r="J118" s="90"/>
    </row>
    <row r="119" spans="2:10" s="89" customFormat="1">
      <c r="B119" s="136">
        <f>+COUNT($B$109:B118)+1</f>
        <v>9</v>
      </c>
      <c r="C119" s="58" t="s">
        <v>639</v>
      </c>
      <c r="D119" s="59" t="s">
        <v>218</v>
      </c>
      <c r="E119" s="57" t="s">
        <v>54</v>
      </c>
      <c r="F119" s="57">
        <v>410</v>
      </c>
      <c r="G119" s="26"/>
      <c r="H119" s="135">
        <f t="shared" si="11"/>
        <v>0</v>
      </c>
      <c r="J119" s="90"/>
    </row>
    <row r="120" spans="2:10" s="89" customFormat="1">
      <c r="B120" s="134" t="s">
        <v>219</v>
      </c>
      <c r="C120" s="183" t="s">
        <v>220</v>
      </c>
      <c r="D120" s="183"/>
      <c r="E120" s="183"/>
      <c r="F120" s="183"/>
      <c r="G120" s="24"/>
      <c r="H120" s="135"/>
    </row>
    <row r="121" spans="2:10" s="89" customFormat="1" ht="63">
      <c r="B121" s="136">
        <f>+COUNT($B$109:B120)+1</f>
        <v>10</v>
      </c>
      <c r="C121" s="58" t="s">
        <v>640</v>
      </c>
      <c r="D121" s="59" t="s">
        <v>1079</v>
      </c>
      <c r="E121" s="57" t="s">
        <v>54</v>
      </c>
      <c r="F121" s="57">
        <v>14</v>
      </c>
      <c r="G121" s="26"/>
      <c r="H121" s="135">
        <f t="shared" si="11"/>
        <v>0</v>
      </c>
      <c r="J121" s="90"/>
    </row>
    <row r="122" spans="2:10" s="89" customFormat="1" ht="63">
      <c r="B122" s="136">
        <f>+COUNT($B$109:B121)+1</f>
        <v>11</v>
      </c>
      <c r="C122" s="58" t="s">
        <v>641</v>
      </c>
      <c r="D122" s="59" t="s">
        <v>1080</v>
      </c>
      <c r="E122" s="57" t="s">
        <v>54</v>
      </c>
      <c r="F122" s="57">
        <v>23</v>
      </c>
      <c r="G122" s="26"/>
      <c r="H122" s="135">
        <f t="shared" si="11"/>
        <v>0</v>
      </c>
      <c r="J122" s="90"/>
    </row>
    <row r="123" spans="2:10" s="89" customFormat="1" ht="63">
      <c r="B123" s="136">
        <f>+COUNT($B$109:B122)+1</f>
        <v>12</v>
      </c>
      <c r="C123" s="58" t="s">
        <v>642</v>
      </c>
      <c r="D123" s="59" t="s">
        <v>1081</v>
      </c>
      <c r="E123" s="57" t="s">
        <v>54</v>
      </c>
      <c r="F123" s="57">
        <v>50</v>
      </c>
      <c r="G123" s="26"/>
      <c r="H123" s="135">
        <f t="shared" si="11"/>
        <v>0</v>
      </c>
      <c r="J123" s="90"/>
    </row>
    <row r="124" spans="2:10" s="89" customFormat="1" ht="63">
      <c r="B124" s="136">
        <f>+COUNT($B$109:B123)+1</f>
        <v>13</v>
      </c>
      <c r="C124" s="58" t="s">
        <v>643</v>
      </c>
      <c r="D124" s="59" t="s">
        <v>1082</v>
      </c>
      <c r="E124" s="57" t="s">
        <v>54</v>
      </c>
      <c r="F124" s="57">
        <v>8</v>
      </c>
      <c r="G124" s="26"/>
      <c r="H124" s="135">
        <f t="shared" si="11"/>
        <v>0</v>
      </c>
      <c r="J124" s="90"/>
    </row>
    <row r="125" spans="2:10" s="89" customFormat="1" ht="63">
      <c r="B125" s="136">
        <f>+COUNT($B$109:B124)+1</f>
        <v>14</v>
      </c>
      <c r="C125" s="58" t="s">
        <v>644</v>
      </c>
      <c r="D125" s="59" t="s">
        <v>1083</v>
      </c>
      <c r="E125" s="57" t="s">
        <v>54</v>
      </c>
      <c r="F125" s="57">
        <v>120</v>
      </c>
      <c r="G125" s="26"/>
      <c r="H125" s="135">
        <f t="shared" si="11"/>
        <v>0</v>
      </c>
      <c r="J125" s="90"/>
    </row>
    <row r="126" spans="2:10" s="89" customFormat="1" ht="63">
      <c r="B126" s="136">
        <f>+COUNT($B$109:B125)+1</f>
        <v>15</v>
      </c>
      <c r="C126" s="58" t="s">
        <v>644</v>
      </c>
      <c r="D126" s="59" t="s">
        <v>1084</v>
      </c>
      <c r="E126" s="57" t="s">
        <v>54</v>
      </c>
      <c r="F126" s="57">
        <v>24</v>
      </c>
      <c r="G126" s="26"/>
      <c r="H126" s="135">
        <f t="shared" si="11"/>
        <v>0</v>
      </c>
      <c r="J126" s="90"/>
    </row>
    <row r="127" spans="2:10" s="89" customFormat="1" ht="47.25">
      <c r="B127" s="136">
        <f>+COUNT($B$109:B126)+1</f>
        <v>16</v>
      </c>
      <c r="C127" s="58" t="s">
        <v>645</v>
      </c>
      <c r="D127" s="59" t="s">
        <v>1085</v>
      </c>
      <c r="E127" s="57" t="s">
        <v>54</v>
      </c>
      <c r="F127" s="57">
        <v>14</v>
      </c>
      <c r="G127" s="26"/>
      <c r="H127" s="135">
        <f t="shared" si="11"/>
        <v>0</v>
      </c>
      <c r="J127" s="90"/>
    </row>
    <row r="128" spans="2:10" s="89" customFormat="1" ht="47.25">
      <c r="B128" s="136">
        <f>+COUNT($B$109:B127)+1</f>
        <v>17</v>
      </c>
      <c r="C128" s="58" t="s">
        <v>646</v>
      </c>
      <c r="D128" s="59" t="s">
        <v>1086</v>
      </c>
      <c r="E128" s="57" t="s">
        <v>54</v>
      </c>
      <c r="F128" s="57">
        <v>23</v>
      </c>
      <c r="G128" s="26"/>
      <c r="H128" s="135">
        <f t="shared" si="11"/>
        <v>0</v>
      </c>
      <c r="J128" s="90"/>
    </row>
    <row r="129" spans="2:10" s="89" customFormat="1" ht="47.25">
      <c r="B129" s="136">
        <f>+COUNT($B$109:B128)+1</f>
        <v>18</v>
      </c>
      <c r="C129" s="58" t="s">
        <v>647</v>
      </c>
      <c r="D129" s="59" t="s">
        <v>1087</v>
      </c>
      <c r="E129" s="57" t="s">
        <v>54</v>
      </c>
      <c r="F129" s="57">
        <v>50</v>
      </c>
      <c r="G129" s="26"/>
      <c r="H129" s="135">
        <f t="shared" si="11"/>
        <v>0</v>
      </c>
      <c r="J129" s="90"/>
    </row>
    <row r="130" spans="2:10" s="89" customFormat="1" ht="47.25">
      <c r="B130" s="136">
        <f>+COUNT($B$109:B129)+1</f>
        <v>19</v>
      </c>
      <c r="C130" s="58" t="s">
        <v>648</v>
      </c>
      <c r="D130" s="59" t="s">
        <v>1088</v>
      </c>
      <c r="E130" s="57" t="s">
        <v>54</v>
      </c>
      <c r="F130" s="57">
        <v>8</v>
      </c>
      <c r="G130" s="26"/>
      <c r="H130" s="135">
        <f t="shared" si="11"/>
        <v>0</v>
      </c>
      <c r="J130" s="90"/>
    </row>
    <row r="131" spans="2:10" s="89" customFormat="1" ht="47.25">
      <c r="B131" s="136">
        <f>+COUNT($B$109:B130)+1</f>
        <v>20</v>
      </c>
      <c r="C131" s="58" t="s">
        <v>649</v>
      </c>
      <c r="D131" s="59" t="s">
        <v>1089</v>
      </c>
      <c r="E131" s="57" t="s">
        <v>54</v>
      </c>
      <c r="F131" s="57">
        <v>40</v>
      </c>
      <c r="G131" s="26"/>
      <c r="H131" s="135">
        <f t="shared" si="11"/>
        <v>0</v>
      </c>
      <c r="J131" s="90"/>
    </row>
    <row r="132" spans="2:10" s="89" customFormat="1" ht="47.25">
      <c r="B132" s="136">
        <f>+COUNT($B$109:B131)+1</f>
        <v>21</v>
      </c>
      <c r="C132" s="58" t="s">
        <v>650</v>
      </c>
      <c r="D132" s="59" t="s">
        <v>1090</v>
      </c>
      <c r="E132" s="57" t="s">
        <v>54</v>
      </c>
      <c r="F132" s="57">
        <v>24</v>
      </c>
      <c r="G132" s="26"/>
      <c r="H132" s="135">
        <f t="shared" si="11"/>
        <v>0</v>
      </c>
      <c r="J132" s="90"/>
    </row>
    <row r="133" spans="2:10" s="89" customFormat="1">
      <c r="B133" s="134" t="s">
        <v>125</v>
      </c>
      <c r="C133" s="183" t="s">
        <v>126</v>
      </c>
      <c r="D133" s="183"/>
      <c r="E133" s="183"/>
      <c r="F133" s="183"/>
      <c r="G133" s="24"/>
      <c r="H133" s="135"/>
    </row>
    <row r="134" spans="2:10" s="89" customFormat="1" ht="31.5">
      <c r="B134" s="136">
        <f>+COUNT($B$109:B133)+1</f>
        <v>22</v>
      </c>
      <c r="C134" s="58" t="s">
        <v>235</v>
      </c>
      <c r="D134" s="59" t="s">
        <v>762</v>
      </c>
      <c r="E134" s="57" t="s">
        <v>23</v>
      </c>
      <c r="F134" s="57">
        <v>12</v>
      </c>
      <c r="G134" s="26"/>
      <c r="H134" s="135">
        <f t="shared" si="11"/>
        <v>0</v>
      </c>
      <c r="J134" s="90"/>
    </row>
    <row r="135" spans="2:10" s="89" customFormat="1" ht="47.25">
      <c r="B135" s="136">
        <f>+COUNT($B$109:B134)+1</f>
        <v>23</v>
      </c>
      <c r="C135" s="58" t="s">
        <v>651</v>
      </c>
      <c r="D135" s="59" t="s">
        <v>764</v>
      </c>
      <c r="E135" s="57" t="s">
        <v>23</v>
      </c>
      <c r="F135" s="57">
        <v>3</v>
      </c>
      <c r="G135" s="26"/>
      <c r="H135" s="135">
        <f t="shared" si="11"/>
        <v>0</v>
      </c>
      <c r="J135" s="90"/>
    </row>
    <row r="136" spans="2:10" s="89" customFormat="1" ht="47.25">
      <c r="B136" s="136">
        <f>+COUNT($B$109:B135)+1</f>
        <v>24</v>
      </c>
      <c r="C136" s="58" t="s">
        <v>652</v>
      </c>
      <c r="D136" s="59" t="s">
        <v>765</v>
      </c>
      <c r="E136" s="57" t="s">
        <v>23</v>
      </c>
      <c r="F136" s="57">
        <v>2</v>
      </c>
      <c r="G136" s="26"/>
      <c r="H136" s="135">
        <f t="shared" si="11"/>
        <v>0</v>
      </c>
      <c r="J136" s="90"/>
    </row>
    <row r="137" spans="2:10" s="89" customFormat="1" ht="47.25">
      <c r="B137" s="136">
        <f>+COUNT($B$109:B136)+1</f>
        <v>25</v>
      </c>
      <c r="C137" s="58" t="s">
        <v>239</v>
      </c>
      <c r="D137" s="59" t="s">
        <v>766</v>
      </c>
      <c r="E137" s="57" t="s">
        <v>23</v>
      </c>
      <c r="F137" s="57">
        <v>8</v>
      </c>
      <c r="G137" s="26"/>
      <c r="H137" s="135">
        <f t="shared" si="11"/>
        <v>0</v>
      </c>
      <c r="J137" s="90"/>
    </row>
    <row r="138" spans="2:10" s="89" customFormat="1" ht="47.25">
      <c r="B138" s="136">
        <f>+COUNT($B$109:B137)+1</f>
        <v>26</v>
      </c>
      <c r="C138" s="58" t="s">
        <v>240</v>
      </c>
      <c r="D138" s="59" t="s">
        <v>767</v>
      </c>
      <c r="E138" s="57" t="s">
        <v>23</v>
      </c>
      <c r="F138" s="57">
        <v>1</v>
      </c>
      <c r="G138" s="26"/>
      <c r="H138" s="135">
        <f t="shared" si="11"/>
        <v>0</v>
      </c>
      <c r="J138" s="90"/>
    </row>
    <row r="139" spans="2:10" s="89" customFormat="1" ht="47.25">
      <c r="B139" s="136">
        <f>+COUNT($B$109:B138)+1</f>
        <v>27</v>
      </c>
      <c r="C139" s="58" t="s">
        <v>653</v>
      </c>
      <c r="D139" s="59" t="s">
        <v>768</v>
      </c>
      <c r="E139" s="57" t="s">
        <v>23</v>
      </c>
      <c r="F139" s="57">
        <v>6</v>
      </c>
      <c r="G139" s="26"/>
      <c r="H139" s="135">
        <f t="shared" si="11"/>
        <v>0</v>
      </c>
      <c r="J139" s="90"/>
    </row>
    <row r="140" spans="2:10" s="89" customFormat="1" ht="47.25">
      <c r="B140" s="136">
        <f>+COUNT($B$109:B139)+1</f>
        <v>28</v>
      </c>
      <c r="C140" s="58" t="s">
        <v>654</v>
      </c>
      <c r="D140" s="59" t="s">
        <v>769</v>
      </c>
      <c r="E140" s="57" t="s">
        <v>23</v>
      </c>
      <c r="F140" s="57">
        <v>2</v>
      </c>
      <c r="G140" s="26"/>
      <c r="H140" s="135">
        <f t="shared" si="11"/>
        <v>0</v>
      </c>
      <c r="J140" s="90"/>
    </row>
    <row r="141" spans="2:10" s="89" customFormat="1" ht="47.25">
      <c r="B141" s="136">
        <f>+COUNT($B$109:B140)+1</f>
        <v>29</v>
      </c>
      <c r="C141" s="58" t="s">
        <v>655</v>
      </c>
      <c r="D141" s="59" t="s">
        <v>1097</v>
      </c>
      <c r="E141" s="57" t="s">
        <v>23</v>
      </c>
      <c r="F141" s="57">
        <v>12</v>
      </c>
      <c r="G141" s="26"/>
      <c r="H141" s="135">
        <f t="shared" si="11"/>
        <v>0</v>
      </c>
      <c r="J141" s="90"/>
    </row>
    <row r="142" spans="2:10" s="89" customFormat="1" ht="47.25">
      <c r="B142" s="136">
        <f>+COUNT($B$109:B141)+1</f>
        <v>30</v>
      </c>
      <c r="C142" s="58" t="s">
        <v>322</v>
      </c>
      <c r="D142" s="59" t="s">
        <v>999</v>
      </c>
      <c r="E142" s="57" t="s">
        <v>23</v>
      </c>
      <c r="F142" s="57">
        <v>1</v>
      </c>
      <c r="G142" s="26"/>
      <c r="H142" s="135">
        <f t="shared" si="11"/>
        <v>0</v>
      </c>
      <c r="J142" s="90"/>
    </row>
    <row r="143" spans="2:10" s="89" customFormat="1" ht="47.25">
      <c r="B143" s="136">
        <f>+COUNT($B$109:B142)+1</f>
        <v>31</v>
      </c>
      <c r="C143" s="58" t="s">
        <v>243</v>
      </c>
      <c r="D143" s="59" t="s">
        <v>1098</v>
      </c>
      <c r="E143" s="57" t="s">
        <v>23</v>
      </c>
      <c r="F143" s="57">
        <v>1</v>
      </c>
      <c r="G143" s="26"/>
      <c r="H143" s="135">
        <f t="shared" si="11"/>
        <v>0</v>
      </c>
      <c r="J143" s="90"/>
    </row>
    <row r="144" spans="2:10" s="89" customFormat="1" ht="47.25">
      <c r="B144" s="136">
        <f>+COUNT($B$109:B143)+1</f>
        <v>32</v>
      </c>
      <c r="C144" s="58" t="s">
        <v>244</v>
      </c>
      <c r="D144" s="59" t="s">
        <v>1099</v>
      </c>
      <c r="E144" s="57" t="s">
        <v>23</v>
      </c>
      <c r="F144" s="57">
        <v>17</v>
      </c>
      <c r="G144" s="26"/>
      <c r="H144" s="135">
        <f t="shared" si="11"/>
        <v>0</v>
      </c>
      <c r="J144" s="90"/>
    </row>
    <row r="145" spans="2:10" s="89" customFormat="1" ht="47.25">
      <c r="B145" s="136">
        <f>+COUNT($B$109:B144)+1</f>
        <v>33</v>
      </c>
      <c r="C145" s="58" t="s">
        <v>247</v>
      </c>
      <c r="D145" s="59" t="s">
        <v>1100</v>
      </c>
      <c r="E145" s="57" t="s">
        <v>23</v>
      </c>
      <c r="F145" s="57">
        <v>3</v>
      </c>
      <c r="G145" s="26"/>
      <c r="H145" s="135">
        <f t="shared" si="11"/>
        <v>0</v>
      </c>
      <c r="J145" s="90"/>
    </row>
    <row r="146" spans="2:10" s="89" customFormat="1" ht="63">
      <c r="B146" s="136">
        <f>+COUNT($B$109:B145)+1</f>
        <v>34</v>
      </c>
      <c r="C146" s="58" t="s">
        <v>656</v>
      </c>
      <c r="D146" s="59" t="s">
        <v>1101</v>
      </c>
      <c r="E146" s="57" t="s">
        <v>54</v>
      </c>
      <c r="F146" s="57">
        <v>36</v>
      </c>
      <c r="G146" s="26"/>
      <c r="H146" s="135">
        <f t="shared" si="11"/>
        <v>0</v>
      </c>
      <c r="J146" s="90"/>
    </row>
    <row r="147" spans="2:10" s="89" customFormat="1" ht="63">
      <c r="B147" s="136">
        <f>+COUNT($B$109:B146)+1</f>
        <v>35</v>
      </c>
      <c r="C147" s="58" t="s">
        <v>657</v>
      </c>
      <c r="D147" s="59" t="s">
        <v>1102</v>
      </c>
      <c r="E147" s="57" t="s">
        <v>23</v>
      </c>
      <c r="F147" s="57">
        <v>3</v>
      </c>
      <c r="G147" s="26"/>
      <c r="H147" s="135">
        <f t="shared" si="11"/>
        <v>0</v>
      </c>
      <c r="J147" s="90"/>
    </row>
    <row r="148" spans="2:10" s="89" customFormat="1" ht="78.75">
      <c r="B148" s="136">
        <f>+COUNT($B$109:B147)+1</f>
        <v>36</v>
      </c>
      <c r="C148" s="58" t="s">
        <v>658</v>
      </c>
      <c r="D148" s="59" t="s">
        <v>784</v>
      </c>
      <c r="E148" s="57" t="s">
        <v>23</v>
      </c>
      <c r="F148" s="57">
        <v>3</v>
      </c>
      <c r="G148" s="26"/>
      <c r="H148" s="135">
        <f t="shared" si="11"/>
        <v>0</v>
      </c>
      <c r="J148" s="90"/>
    </row>
    <row r="149" spans="2:10" s="89" customFormat="1" ht="47.25">
      <c r="B149" s="136">
        <f>+COUNT($B$109:B148)+1</f>
        <v>37</v>
      </c>
      <c r="C149" s="58" t="s">
        <v>659</v>
      </c>
      <c r="D149" s="59" t="s">
        <v>1103</v>
      </c>
      <c r="E149" s="57" t="s">
        <v>23</v>
      </c>
      <c r="F149" s="57">
        <v>25</v>
      </c>
      <c r="G149" s="26"/>
      <c r="H149" s="135">
        <f t="shared" ref="H149" si="12">+$F149*G149</f>
        <v>0</v>
      </c>
      <c r="J149" s="90"/>
    </row>
    <row r="150" spans="2:10" s="89" customFormat="1">
      <c r="B150" s="134" t="s">
        <v>127</v>
      </c>
      <c r="C150" s="183" t="s">
        <v>128</v>
      </c>
      <c r="D150" s="183"/>
      <c r="E150" s="183"/>
      <c r="F150" s="183"/>
      <c r="G150" s="24"/>
      <c r="H150" s="135"/>
    </row>
    <row r="151" spans="2:10" s="89" customFormat="1" ht="47.25">
      <c r="B151" s="136">
        <f>+COUNT($B$109:B150)+1</f>
        <v>38</v>
      </c>
      <c r="C151" s="58" t="s">
        <v>660</v>
      </c>
      <c r="D151" s="59" t="s">
        <v>1091</v>
      </c>
      <c r="E151" s="57" t="s">
        <v>54</v>
      </c>
      <c r="F151" s="57">
        <v>54</v>
      </c>
      <c r="G151" s="26"/>
      <c r="H151" s="135">
        <f t="shared" si="11"/>
        <v>0</v>
      </c>
      <c r="J151" s="90"/>
    </row>
    <row r="152" spans="2:10" s="89" customFormat="1" ht="94.5">
      <c r="B152" s="136">
        <f>+COUNT($B$109:B151)+1</f>
        <v>39</v>
      </c>
      <c r="C152" s="58" t="s">
        <v>661</v>
      </c>
      <c r="D152" s="59" t="s">
        <v>1092</v>
      </c>
      <c r="E152" s="57" t="s">
        <v>54</v>
      </c>
      <c r="F152" s="57">
        <v>9</v>
      </c>
      <c r="G152" s="26"/>
      <c r="H152" s="135">
        <f t="shared" si="11"/>
        <v>0</v>
      </c>
      <c r="J152" s="90"/>
    </row>
    <row r="153" spans="2:10" s="89" customFormat="1" ht="47.25">
      <c r="B153" s="136">
        <f>+COUNT($B$109:B152)+1</f>
        <v>40</v>
      </c>
      <c r="C153" s="58" t="s">
        <v>662</v>
      </c>
      <c r="D153" s="59" t="s">
        <v>1093</v>
      </c>
      <c r="E153" s="57" t="s">
        <v>54</v>
      </c>
      <c r="F153" s="57">
        <v>52</v>
      </c>
      <c r="G153" s="26"/>
      <c r="H153" s="135">
        <f t="shared" si="11"/>
        <v>0</v>
      </c>
      <c r="J153" s="90"/>
    </row>
    <row r="154" spans="2:10" s="89" customFormat="1" ht="47.25">
      <c r="B154" s="136">
        <f>+COUNT($B$109:B153)+1</f>
        <v>41</v>
      </c>
      <c r="C154" s="58" t="s">
        <v>663</v>
      </c>
      <c r="D154" s="59" t="s">
        <v>1094</v>
      </c>
      <c r="E154" s="57" t="s">
        <v>23</v>
      </c>
      <c r="F154" s="57">
        <v>4</v>
      </c>
      <c r="G154" s="26"/>
      <c r="H154" s="135">
        <f t="shared" si="11"/>
        <v>0</v>
      </c>
      <c r="J154" s="90"/>
    </row>
    <row r="155" spans="2:10" s="89" customFormat="1" ht="47.25">
      <c r="B155" s="136">
        <f>+COUNT($B$109:B154)+1</f>
        <v>42</v>
      </c>
      <c r="C155" s="58" t="s">
        <v>251</v>
      </c>
      <c r="D155" s="59" t="s">
        <v>1095</v>
      </c>
      <c r="E155" s="57" t="s">
        <v>23</v>
      </c>
      <c r="F155" s="57">
        <v>1</v>
      </c>
      <c r="G155" s="26"/>
      <c r="H155" s="135">
        <f t="shared" si="11"/>
        <v>0</v>
      </c>
      <c r="J155" s="90"/>
    </row>
    <row r="156" spans="2:10" s="89" customFormat="1" ht="63">
      <c r="B156" s="136">
        <f>+COUNT($B$109:B155)+1</f>
        <v>43</v>
      </c>
      <c r="C156" s="58" t="s">
        <v>664</v>
      </c>
      <c r="D156" s="59" t="s">
        <v>1096</v>
      </c>
      <c r="E156" s="57" t="s">
        <v>24</v>
      </c>
      <c r="F156" s="57">
        <v>22.5</v>
      </c>
      <c r="G156" s="26"/>
      <c r="H156" s="135">
        <f t="shared" si="11"/>
        <v>0</v>
      </c>
      <c r="J156" s="90"/>
    </row>
    <row r="157" spans="2:10" s="89" customFormat="1" ht="15.75" customHeight="1">
      <c r="B157" s="141"/>
      <c r="C157" s="142"/>
      <c r="D157" s="143"/>
      <c r="E157" s="144"/>
      <c r="F157" s="145"/>
      <c r="G157" s="64"/>
      <c r="H157" s="146"/>
    </row>
    <row r="158" spans="2:10" s="89" customFormat="1" ht="16.5" thickBot="1">
      <c r="B158" s="147"/>
      <c r="C158" s="148"/>
      <c r="D158" s="148"/>
      <c r="E158" s="149"/>
      <c r="F158" s="149"/>
      <c r="G158" s="25" t="str">
        <f>C108&amp;" SKUPAJ:"</f>
        <v>ODVODNJAVANJE SKUPAJ:</v>
      </c>
      <c r="H158" s="150">
        <f>SUM(H$110:H$156)</f>
        <v>0</v>
      </c>
    </row>
    <row r="160" spans="2:10" s="89" customFormat="1">
      <c r="B160" s="130" t="s">
        <v>68</v>
      </c>
      <c r="C160" s="182" t="s">
        <v>92</v>
      </c>
      <c r="D160" s="182"/>
      <c r="E160" s="131"/>
      <c r="F160" s="132"/>
      <c r="G160" s="23"/>
      <c r="H160" s="133"/>
      <c r="J160" s="90"/>
    </row>
    <row r="161" spans="2:10" s="89" customFormat="1">
      <c r="B161" s="134" t="s">
        <v>93</v>
      </c>
      <c r="C161" s="183" t="s">
        <v>107</v>
      </c>
      <c r="D161" s="183"/>
      <c r="E161" s="183"/>
      <c r="F161" s="183"/>
      <c r="G161" s="24"/>
      <c r="H161" s="135"/>
    </row>
    <row r="162" spans="2:10" s="89" customFormat="1" ht="31.5">
      <c r="B162" s="136">
        <f>+COUNT($B$161:B161)+1</f>
        <v>1</v>
      </c>
      <c r="C162" s="58" t="s">
        <v>293</v>
      </c>
      <c r="D162" s="59" t="s">
        <v>803</v>
      </c>
      <c r="E162" s="57" t="s">
        <v>23</v>
      </c>
      <c r="F162" s="57">
        <v>14</v>
      </c>
      <c r="G162" s="26"/>
      <c r="H162" s="135">
        <f t="shared" ref="H162:H176" si="13">+$F162*G162</f>
        <v>0</v>
      </c>
      <c r="J162" s="90"/>
    </row>
    <row r="163" spans="2:10" s="89" customFormat="1" ht="47.25">
      <c r="B163" s="136">
        <f>+COUNT($B$161:B162)+1</f>
        <v>2</v>
      </c>
      <c r="C163" s="58" t="s">
        <v>294</v>
      </c>
      <c r="D163" s="59" t="s">
        <v>804</v>
      </c>
      <c r="E163" s="57" t="s">
        <v>23</v>
      </c>
      <c r="F163" s="57">
        <v>3</v>
      </c>
      <c r="G163" s="26"/>
      <c r="H163" s="135">
        <f t="shared" si="13"/>
        <v>0</v>
      </c>
      <c r="J163" s="90"/>
    </row>
    <row r="164" spans="2:10" s="89" customFormat="1" ht="47.25">
      <c r="B164" s="136">
        <f>+COUNT($B$161:B163)+1</f>
        <v>3</v>
      </c>
      <c r="C164" s="137" t="s">
        <v>296</v>
      </c>
      <c r="D164" s="138" t="s">
        <v>807</v>
      </c>
      <c r="E164" s="139" t="s">
        <v>23</v>
      </c>
      <c r="F164" s="139">
        <v>9</v>
      </c>
      <c r="G164" s="26"/>
      <c r="H164" s="135">
        <f t="shared" si="13"/>
        <v>0</v>
      </c>
      <c r="J164" s="90"/>
    </row>
    <row r="165" spans="2:10" s="89" customFormat="1" ht="47.25">
      <c r="B165" s="136">
        <f>+COUNT($B$161:B164)+1</f>
        <v>4</v>
      </c>
      <c r="C165" s="137" t="s">
        <v>297</v>
      </c>
      <c r="D165" s="138" t="s">
        <v>1003</v>
      </c>
      <c r="E165" s="139" t="s">
        <v>23</v>
      </c>
      <c r="F165" s="139">
        <v>2</v>
      </c>
      <c r="G165" s="26"/>
      <c r="H165" s="135">
        <f t="shared" si="13"/>
        <v>0</v>
      </c>
      <c r="J165" s="90"/>
    </row>
    <row r="166" spans="2:10" s="89" customFormat="1" ht="78.75">
      <c r="B166" s="136">
        <f>+COUNT($B$161:B165)+1</f>
        <v>5</v>
      </c>
      <c r="C166" s="137" t="s">
        <v>665</v>
      </c>
      <c r="D166" s="138" t="s">
        <v>1104</v>
      </c>
      <c r="E166" s="139" t="s">
        <v>23</v>
      </c>
      <c r="F166" s="139">
        <v>1</v>
      </c>
      <c r="G166" s="26"/>
      <c r="H166" s="135">
        <f t="shared" si="13"/>
        <v>0</v>
      </c>
      <c r="J166" s="90"/>
    </row>
    <row r="167" spans="2:10" s="89" customFormat="1" ht="47.25">
      <c r="B167" s="136">
        <f>+COUNT($B$161:B166)+1</f>
        <v>6</v>
      </c>
      <c r="C167" s="137" t="s">
        <v>108</v>
      </c>
      <c r="D167" s="138" t="s">
        <v>1105</v>
      </c>
      <c r="E167" s="139" t="s">
        <v>23</v>
      </c>
      <c r="F167" s="139">
        <v>5</v>
      </c>
      <c r="G167" s="26"/>
      <c r="H167" s="135">
        <f t="shared" si="13"/>
        <v>0</v>
      </c>
      <c r="J167" s="90"/>
    </row>
    <row r="168" spans="2:10" s="89" customFormat="1" ht="63">
      <c r="B168" s="136">
        <f>+COUNT($B$161:B167)+1</f>
        <v>7</v>
      </c>
      <c r="C168" s="137" t="s">
        <v>108</v>
      </c>
      <c r="D168" s="138" t="s">
        <v>1106</v>
      </c>
      <c r="E168" s="139" t="s">
        <v>23</v>
      </c>
      <c r="F168" s="139">
        <v>2</v>
      </c>
      <c r="G168" s="26"/>
      <c r="H168" s="135">
        <f t="shared" si="13"/>
        <v>0</v>
      </c>
      <c r="J168" s="90"/>
    </row>
    <row r="169" spans="2:10" s="89" customFormat="1" ht="63">
      <c r="B169" s="136">
        <f>+COUNT($B$161:B168)+1</f>
        <v>8</v>
      </c>
      <c r="C169" s="137" t="s">
        <v>108</v>
      </c>
      <c r="D169" s="138" t="s">
        <v>1107</v>
      </c>
      <c r="E169" s="139" t="s">
        <v>23</v>
      </c>
      <c r="F169" s="139">
        <v>2</v>
      </c>
      <c r="G169" s="26"/>
      <c r="H169" s="135">
        <f t="shared" si="13"/>
        <v>0</v>
      </c>
      <c r="J169" s="90"/>
    </row>
    <row r="170" spans="2:10" s="89" customFormat="1" ht="63">
      <c r="B170" s="136">
        <f>+COUNT($B$161:B169)+1</f>
        <v>9</v>
      </c>
      <c r="C170" s="137" t="s">
        <v>109</v>
      </c>
      <c r="D170" s="138" t="s">
        <v>1108</v>
      </c>
      <c r="E170" s="139" t="s">
        <v>23</v>
      </c>
      <c r="F170" s="139">
        <v>1</v>
      </c>
      <c r="G170" s="26"/>
      <c r="H170" s="135">
        <f t="shared" si="13"/>
        <v>0</v>
      </c>
      <c r="J170" s="90"/>
    </row>
    <row r="171" spans="2:10" s="89" customFormat="1" ht="63">
      <c r="B171" s="136">
        <f>+COUNT($B$161:B170)+1</f>
        <v>10</v>
      </c>
      <c r="C171" s="137" t="s">
        <v>109</v>
      </c>
      <c r="D171" s="138" t="s">
        <v>1109</v>
      </c>
      <c r="E171" s="139" t="s">
        <v>23</v>
      </c>
      <c r="F171" s="139">
        <v>2</v>
      </c>
      <c r="G171" s="26"/>
      <c r="H171" s="135">
        <f t="shared" si="13"/>
        <v>0</v>
      </c>
      <c r="J171" s="90"/>
    </row>
    <row r="172" spans="2:10" s="89" customFormat="1" ht="63">
      <c r="B172" s="136">
        <f>+COUNT($B$161:B171)+1</f>
        <v>11</v>
      </c>
      <c r="C172" s="137" t="s">
        <v>110</v>
      </c>
      <c r="D172" s="138" t="s">
        <v>1110</v>
      </c>
      <c r="E172" s="139" t="s">
        <v>23</v>
      </c>
      <c r="F172" s="139">
        <v>2</v>
      </c>
      <c r="G172" s="26"/>
      <c r="H172" s="135">
        <f t="shared" si="13"/>
        <v>0</v>
      </c>
      <c r="J172" s="90"/>
    </row>
    <row r="173" spans="2:10" s="89" customFormat="1" ht="63">
      <c r="B173" s="136">
        <f>+COUNT($B$161:B172)+1</f>
        <v>12</v>
      </c>
      <c r="C173" s="137" t="s">
        <v>111</v>
      </c>
      <c r="D173" s="138" t="s">
        <v>1111</v>
      </c>
      <c r="E173" s="139" t="s">
        <v>23</v>
      </c>
      <c r="F173" s="139">
        <v>2</v>
      </c>
      <c r="G173" s="26"/>
      <c r="H173" s="135">
        <f t="shared" si="13"/>
        <v>0</v>
      </c>
      <c r="J173" s="90"/>
    </row>
    <row r="174" spans="2:10" s="89" customFormat="1">
      <c r="B174" s="134" t="s">
        <v>94</v>
      </c>
      <c r="C174" s="183" t="s">
        <v>95</v>
      </c>
      <c r="D174" s="183"/>
      <c r="E174" s="183"/>
      <c r="F174" s="183"/>
      <c r="G174" s="24"/>
      <c r="H174" s="135"/>
    </row>
    <row r="175" spans="2:10" s="89" customFormat="1" ht="78.75">
      <c r="B175" s="136">
        <f>+COUNT($B$161:B174)+1</f>
        <v>13</v>
      </c>
      <c r="C175" s="137" t="s">
        <v>666</v>
      </c>
      <c r="D175" s="138" t="s">
        <v>1112</v>
      </c>
      <c r="E175" s="139" t="s">
        <v>54</v>
      </c>
      <c r="F175" s="139">
        <v>650</v>
      </c>
      <c r="G175" s="26"/>
      <c r="H175" s="135">
        <f t="shared" si="13"/>
        <v>0</v>
      </c>
      <c r="J175" s="90"/>
    </row>
    <row r="176" spans="2:10" s="89" customFormat="1" ht="78.75">
      <c r="B176" s="136">
        <f>+COUNT($B$161:B175)+1</f>
        <v>14</v>
      </c>
      <c r="C176" s="137" t="s">
        <v>666</v>
      </c>
      <c r="D176" s="138" t="s">
        <v>1113</v>
      </c>
      <c r="E176" s="139" t="s">
        <v>54</v>
      </c>
      <c r="F176" s="139">
        <v>400</v>
      </c>
      <c r="G176" s="26"/>
      <c r="H176" s="135">
        <f t="shared" si="13"/>
        <v>0</v>
      </c>
      <c r="J176" s="90"/>
    </row>
    <row r="177" spans="2:10" s="89" customFormat="1" ht="31.5">
      <c r="B177" s="136">
        <f>+COUNT($B$161:B176)+1</f>
        <v>15</v>
      </c>
      <c r="C177" s="137" t="s">
        <v>667</v>
      </c>
      <c r="D177" s="138" t="s">
        <v>815</v>
      </c>
      <c r="E177" s="139" t="s">
        <v>54</v>
      </c>
      <c r="F177" s="139">
        <v>590</v>
      </c>
      <c r="G177" s="26"/>
      <c r="H177" s="135">
        <f t="shared" ref="H177:H182" si="14">+$F177*G177</f>
        <v>0</v>
      </c>
      <c r="J177" s="90"/>
    </row>
    <row r="178" spans="2:10" s="89" customFormat="1" ht="110.25">
      <c r="B178" s="136">
        <f>+COUNT($B$161:B177)+1</f>
        <v>16</v>
      </c>
      <c r="C178" s="137" t="s">
        <v>668</v>
      </c>
      <c r="D178" s="138" t="s">
        <v>1114</v>
      </c>
      <c r="E178" s="139" t="s">
        <v>24</v>
      </c>
      <c r="F178" s="139">
        <v>9.4</v>
      </c>
      <c r="G178" s="26"/>
      <c r="H178" s="135">
        <f t="shared" si="14"/>
        <v>0</v>
      </c>
      <c r="J178" s="90"/>
    </row>
    <row r="179" spans="2:10" s="89" customFormat="1" ht="94.5">
      <c r="B179" s="136">
        <f>+COUNT($B$161:B178)+1</f>
        <v>17</v>
      </c>
      <c r="C179" s="137" t="s">
        <v>114</v>
      </c>
      <c r="D179" s="138" t="s">
        <v>817</v>
      </c>
      <c r="E179" s="139" t="s">
        <v>24</v>
      </c>
      <c r="F179" s="139">
        <v>9.5</v>
      </c>
      <c r="G179" s="26"/>
      <c r="H179" s="135">
        <f t="shared" si="14"/>
        <v>0</v>
      </c>
      <c r="J179" s="90"/>
    </row>
    <row r="180" spans="2:10" s="89" customFormat="1" ht="94.5">
      <c r="B180" s="136">
        <f>+COUNT($B$161:B179)+1</f>
        <v>18</v>
      </c>
      <c r="C180" s="137" t="s">
        <v>114</v>
      </c>
      <c r="D180" s="138" t="s">
        <v>818</v>
      </c>
      <c r="E180" s="139" t="s">
        <v>24</v>
      </c>
      <c r="F180" s="139">
        <v>46</v>
      </c>
      <c r="G180" s="26"/>
      <c r="H180" s="135">
        <f t="shared" si="14"/>
        <v>0</v>
      </c>
      <c r="J180" s="90"/>
    </row>
    <row r="181" spans="2:10" s="89" customFormat="1" ht="63">
      <c r="B181" s="136">
        <f>+COUNT($B$161:B180)+1</f>
        <v>19</v>
      </c>
      <c r="C181" s="137" t="s">
        <v>669</v>
      </c>
      <c r="D181" s="138" t="s">
        <v>819</v>
      </c>
      <c r="E181" s="139" t="s">
        <v>24</v>
      </c>
      <c r="F181" s="139">
        <v>3</v>
      </c>
      <c r="G181" s="26"/>
      <c r="H181" s="135">
        <f t="shared" si="14"/>
        <v>0</v>
      </c>
      <c r="J181" s="90"/>
    </row>
    <row r="182" spans="2:10" s="89" customFormat="1" ht="63">
      <c r="B182" s="136">
        <f>+COUNT($B$161:B181)+1</f>
        <v>20</v>
      </c>
      <c r="C182" s="137" t="s">
        <v>670</v>
      </c>
      <c r="D182" s="138" t="s">
        <v>820</v>
      </c>
      <c r="E182" s="139" t="s">
        <v>24</v>
      </c>
      <c r="F182" s="139">
        <v>3</v>
      </c>
      <c r="G182" s="26"/>
      <c r="H182" s="135">
        <f t="shared" si="14"/>
        <v>0</v>
      </c>
      <c r="J182" s="90"/>
    </row>
    <row r="183" spans="2:10" s="89" customFormat="1">
      <c r="B183" s="134" t="s">
        <v>100</v>
      </c>
      <c r="C183" s="183" t="s">
        <v>115</v>
      </c>
      <c r="D183" s="183"/>
      <c r="E183" s="183"/>
      <c r="F183" s="183"/>
      <c r="G183" s="24"/>
      <c r="H183" s="135"/>
    </row>
    <row r="184" spans="2:10" s="89" customFormat="1" ht="47.25">
      <c r="B184" s="136">
        <f>+COUNT($B$161:B183)+1</f>
        <v>21</v>
      </c>
      <c r="C184" s="137" t="s">
        <v>671</v>
      </c>
      <c r="D184" s="138" t="s">
        <v>821</v>
      </c>
      <c r="E184" s="139" t="s">
        <v>23</v>
      </c>
      <c r="F184" s="139">
        <v>7</v>
      </c>
      <c r="G184" s="26"/>
      <c r="H184" s="135">
        <f t="shared" ref="H184:H185" si="15">+$F184*G184</f>
        <v>0</v>
      </c>
      <c r="J184" s="90"/>
    </row>
    <row r="185" spans="2:10" s="89" customFormat="1" ht="31.5">
      <c r="B185" s="136">
        <f>+COUNT($B$161:B184)+1</f>
        <v>22</v>
      </c>
      <c r="C185" s="137" t="s">
        <v>672</v>
      </c>
      <c r="D185" s="138" t="s">
        <v>1115</v>
      </c>
      <c r="E185" s="139" t="s">
        <v>23</v>
      </c>
      <c r="F185" s="139">
        <v>2</v>
      </c>
      <c r="G185" s="26"/>
      <c r="H185" s="135">
        <f t="shared" si="15"/>
        <v>0</v>
      </c>
      <c r="J185" s="90"/>
    </row>
    <row r="186" spans="2:10" s="89" customFormat="1" ht="15.75" customHeight="1">
      <c r="B186" s="141"/>
      <c r="C186" s="142"/>
      <c r="D186" s="143"/>
      <c r="E186" s="144"/>
      <c r="F186" s="145"/>
      <c r="G186" s="64"/>
      <c r="H186" s="146"/>
    </row>
    <row r="187" spans="2:10" s="89" customFormat="1" ht="16.5" thickBot="1">
      <c r="B187" s="147"/>
      <c r="C187" s="148"/>
      <c r="D187" s="148"/>
      <c r="E187" s="149"/>
      <c r="F187" s="149"/>
      <c r="G187" s="25" t="str">
        <f>C160&amp;" SKUPAJ:"</f>
        <v>OPREMA CEST SKUPAJ:</v>
      </c>
      <c r="H187" s="150">
        <f>SUM(H$162:H$185)</f>
        <v>0</v>
      </c>
    </row>
    <row r="189" spans="2:10" s="89" customFormat="1">
      <c r="B189" s="130" t="s">
        <v>69</v>
      </c>
      <c r="C189" s="182" t="s">
        <v>8</v>
      </c>
      <c r="D189" s="182"/>
      <c r="E189" s="131"/>
      <c r="F189" s="132"/>
      <c r="G189" s="23"/>
      <c r="H189" s="133"/>
      <c r="J189" s="90"/>
    </row>
    <row r="190" spans="2:10" s="89" customFormat="1">
      <c r="B190" s="134" t="s">
        <v>305</v>
      </c>
      <c r="C190" s="183" t="s">
        <v>306</v>
      </c>
      <c r="D190" s="183"/>
      <c r="E190" s="183"/>
      <c r="F190" s="183"/>
      <c r="G190" s="24"/>
      <c r="H190" s="135"/>
    </row>
    <row r="191" spans="2:10" s="89" customFormat="1" ht="31.5">
      <c r="B191" s="136">
        <f>+COUNT($B$190:B190)+1</f>
        <v>1</v>
      </c>
      <c r="C191" s="58" t="s">
        <v>307</v>
      </c>
      <c r="D191" s="59" t="s">
        <v>822</v>
      </c>
      <c r="E191" s="57" t="s">
        <v>54</v>
      </c>
      <c r="F191" s="57">
        <v>45</v>
      </c>
      <c r="G191" s="26"/>
      <c r="H191" s="135">
        <f t="shared" ref="H191:H200" si="16">+$F191*G191</f>
        <v>0</v>
      </c>
      <c r="J191" s="90"/>
    </row>
    <row r="192" spans="2:10" s="89" customFormat="1">
      <c r="B192" s="134" t="s">
        <v>673</v>
      </c>
      <c r="C192" s="183" t="s">
        <v>674</v>
      </c>
      <c r="D192" s="183"/>
      <c r="E192" s="183"/>
      <c r="F192" s="183"/>
      <c r="G192" s="24"/>
      <c r="H192" s="135"/>
    </row>
    <row r="193" spans="2:10" s="89" customFormat="1" ht="31.5">
      <c r="B193" s="136">
        <f>+COUNT($B$190:B192)+1</f>
        <v>2</v>
      </c>
      <c r="C193" s="58" t="s">
        <v>675</v>
      </c>
      <c r="D193" s="59" t="s">
        <v>1116</v>
      </c>
      <c r="E193" s="57" t="s">
        <v>54</v>
      </c>
      <c r="F193" s="57">
        <v>30</v>
      </c>
      <c r="G193" s="26"/>
      <c r="H193" s="135">
        <f t="shared" si="16"/>
        <v>0</v>
      </c>
      <c r="J193" s="90"/>
    </row>
    <row r="194" spans="2:10" s="89" customFormat="1">
      <c r="B194" s="134" t="s">
        <v>96</v>
      </c>
      <c r="C194" s="183" t="s">
        <v>310</v>
      </c>
      <c r="D194" s="183"/>
      <c r="E194" s="183"/>
      <c r="F194" s="183"/>
      <c r="G194" s="24"/>
      <c r="H194" s="135"/>
    </row>
    <row r="195" spans="2:10" s="89" customFormat="1">
      <c r="B195" s="136">
        <f>+COUNT($B$190:B194)+1</f>
        <v>3</v>
      </c>
      <c r="C195" s="58" t="s">
        <v>676</v>
      </c>
      <c r="D195" s="59" t="s">
        <v>1117</v>
      </c>
      <c r="E195" s="57" t="s">
        <v>23</v>
      </c>
      <c r="F195" s="57">
        <v>1</v>
      </c>
      <c r="G195" s="26"/>
      <c r="H195" s="135">
        <f t="shared" si="16"/>
        <v>0</v>
      </c>
      <c r="J195" s="90"/>
    </row>
    <row r="196" spans="2:10" s="89" customFormat="1">
      <c r="B196" s="136">
        <f>+COUNT($B$190:B195)+1</f>
        <v>4</v>
      </c>
      <c r="C196" s="58" t="s">
        <v>62</v>
      </c>
      <c r="D196" s="59" t="s">
        <v>70</v>
      </c>
      <c r="E196" s="57" t="s">
        <v>71</v>
      </c>
      <c r="F196" s="57">
        <v>65</v>
      </c>
      <c r="G196" s="26"/>
      <c r="H196" s="135">
        <f t="shared" si="16"/>
        <v>0</v>
      </c>
      <c r="J196" s="90"/>
    </row>
    <row r="197" spans="2:10" s="89" customFormat="1">
      <c r="B197" s="136">
        <f>+COUNT($B$190:B196)+1</f>
        <v>5</v>
      </c>
      <c r="C197" s="58" t="s">
        <v>116</v>
      </c>
      <c r="D197" s="59" t="s">
        <v>99</v>
      </c>
      <c r="E197" s="57" t="s">
        <v>71</v>
      </c>
      <c r="F197" s="57">
        <v>20</v>
      </c>
      <c r="G197" s="26"/>
      <c r="H197" s="135">
        <f t="shared" si="16"/>
        <v>0</v>
      </c>
      <c r="J197" s="90"/>
    </row>
    <row r="198" spans="2:10" s="89" customFormat="1" ht="31.5">
      <c r="B198" s="136">
        <f>+COUNT($B$190:B197)+1</f>
        <v>6</v>
      </c>
      <c r="C198" s="58" t="s">
        <v>117</v>
      </c>
      <c r="D198" s="59" t="s">
        <v>72</v>
      </c>
      <c r="E198" s="57" t="s">
        <v>23</v>
      </c>
      <c r="F198" s="57">
        <v>1</v>
      </c>
      <c r="G198" s="26"/>
      <c r="H198" s="135">
        <f t="shared" si="16"/>
        <v>0</v>
      </c>
      <c r="J198" s="90"/>
    </row>
    <row r="199" spans="2:10" s="89" customFormat="1" ht="31.5">
      <c r="B199" s="136">
        <f>+COUNT($B$190:B198)+1</f>
        <v>7</v>
      </c>
      <c r="C199" s="58" t="s">
        <v>312</v>
      </c>
      <c r="D199" s="59" t="s">
        <v>313</v>
      </c>
      <c r="E199" s="57" t="s">
        <v>23</v>
      </c>
      <c r="F199" s="57">
        <v>1</v>
      </c>
      <c r="G199" s="26"/>
      <c r="H199" s="135">
        <f t="shared" si="16"/>
        <v>0</v>
      </c>
      <c r="J199" s="90"/>
    </row>
    <row r="200" spans="2:10" s="89" customFormat="1">
      <c r="B200" s="136">
        <f>+COUNT($B$190:B199)+1</f>
        <v>8</v>
      </c>
      <c r="C200" s="58" t="s">
        <v>677</v>
      </c>
      <c r="D200" s="59" t="s">
        <v>315</v>
      </c>
      <c r="E200" s="57" t="s">
        <v>23</v>
      </c>
      <c r="F200" s="57">
        <v>1</v>
      </c>
      <c r="G200" s="26"/>
      <c r="H200" s="135">
        <f t="shared" si="16"/>
        <v>0</v>
      </c>
      <c r="J200" s="90"/>
    </row>
    <row r="201" spans="2:10" s="89" customFormat="1" ht="15.75" customHeight="1">
      <c r="B201" s="141"/>
      <c r="C201" s="142"/>
      <c r="D201" s="143"/>
      <c r="E201" s="144"/>
      <c r="F201" s="145"/>
      <c r="G201" s="64"/>
      <c r="H201" s="146"/>
    </row>
    <row r="202" spans="2:10" s="89" customFormat="1" ht="16.5" thickBot="1">
      <c r="B202" s="147"/>
      <c r="C202" s="148"/>
      <c r="D202" s="148"/>
      <c r="E202" s="149"/>
      <c r="F202" s="149"/>
      <c r="G202" s="25" t="str">
        <f>C189&amp;" SKUPAJ:"</f>
        <v>TUJE STORITVE SKUPAJ:</v>
      </c>
      <c r="H202" s="150">
        <f>SUM(H$191:H$200)</f>
        <v>0</v>
      </c>
    </row>
  </sheetData>
  <sheetProtection algorithmName="SHA-512" hashValue="pgq3eLCa+zRq0XsTvU5/flBibiqnNmesNWowo/Hpk3xCWULYvsqOwbCY6c2TR5yqcP6DzJPeDlwgL9iSnIYm+A==" saltValue="S/xME6Y0CqgRi5rKe3NUGA==" spinCount="100000" sheet="1" objects="1" scenarios="1"/>
  <mergeCells count="38">
    <mergeCell ref="C190:F190"/>
    <mergeCell ref="C194:F194"/>
    <mergeCell ref="C52:F52"/>
    <mergeCell ref="C61:F61"/>
    <mergeCell ref="C64:F64"/>
    <mergeCell ref="C74:F74"/>
    <mergeCell ref="C75:F75"/>
    <mergeCell ref="C94:F94"/>
    <mergeCell ref="C98:F98"/>
    <mergeCell ref="C103:F103"/>
    <mergeCell ref="C160:D160"/>
    <mergeCell ref="C161:F161"/>
    <mergeCell ref="C174:F174"/>
    <mergeCell ref="C183:F183"/>
    <mergeCell ref="C189:D189"/>
    <mergeCell ref="C192:F192"/>
    <mergeCell ref="C112:F112"/>
    <mergeCell ref="C120:F120"/>
    <mergeCell ref="C133:F133"/>
    <mergeCell ref="C150:F150"/>
    <mergeCell ref="C91:F91"/>
    <mergeCell ref="C92:F92"/>
    <mergeCell ref="C108:D108"/>
    <mergeCell ref="C109:F109"/>
    <mergeCell ref="C83:D83"/>
    <mergeCell ref="C84:F84"/>
    <mergeCell ref="C85:F85"/>
    <mergeCell ref="C86:F86"/>
    <mergeCell ref="C88:F88"/>
    <mergeCell ref="C53:F53"/>
    <mergeCell ref="C66:F66"/>
    <mergeCell ref="C71:F71"/>
    <mergeCell ref="C24:D24"/>
    <mergeCell ref="C25:F25"/>
    <mergeCell ref="C31:F31"/>
    <mergeCell ref="C32:F32"/>
    <mergeCell ref="C45:F45"/>
    <mergeCell ref="C51:D51"/>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5" manualBreakCount="5">
    <brk id="42" min="1" max="7" man="1"/>
    <brk id="69" min="1" max="7" man="1"/>
    <brk id="95" min="1" max="7" man="1"/>
    <brk id="122" min="1" max="7" man="1"/>
    <brk id="144" min="1"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54B80-8D1A-473B-BD6A-7BAC1BA15593}">
  <sheetPr>
    <tabColor rgb="FFFF0000"/>
  </sheetPr>
  <dimension ref="B1:K147"/>
  <sheetViews>
    <sheetView view="pageBreakPreview" zoomScaleNormal="100" zoomScaleSheetLayoutView="100" workbookViewId="0">
      <selection activeCell="E10" sqref="E10"/>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55</v>
      </c>
      <c r="C1" s="85" t="str">
        <f ca="1">MID(CELL("filename",A1),FIND("]",CELL("filename",A1))+1,255)</f>
        <v>MOST ČEZ BISTRICO</v>
      </c>
    </row>
    <row r="3" spans="2:10">
      <c r="B3" s="91" t="s">
        <v>14</v>
      </c>
    </row>
    <row r="4" spans="2:10">
      <c r="B4" s="93" t="str">
        <f ca="1">"REKAPITULACIJA "&amp;C1</f>
        <v>REKAPITULACIJA MOST ČEZ BISTRICO</v>
      </c>
      <c r="C4" s="94"/>
      <c r="D4" s="94"/>
      <c r="E4" s="95"/>
      <c r="F4" s="95"/>
      <c r="G4" s="19"/>
      <c r="H4" s="57"/>
      <c r="I4" s="96"/>
    </row>
    <row r="5" spans="2:10">
      <c r="B5" s="97"/>
      <c r="C5" s="98"/>
      <c r="D5" s="99"/>
      <c r="H5" s="100"/>
      <c r="I5" s="101"/>
      <c r="J5" s="102"/>
    </row>
    <row r="6" spans="2:10">
      <c r="B6" s="103" t="s">
        <v>47</v>
      </c>
      <c r="D6" s="104" t="str">
        <f>VLOOKUP(B6,$B$18:$H$9905,2,FALSE)</f>
        <v>PREDDELA</v>
      </c>
      <c r="E6" s="105"/>
      <c r="F6" s="88"/>
      <c r="H6" s="106">
        <f>VLOOKUP($D6&amp;" SKUPAJ:",$G$18:H$9905,2,FALSE)</f>
        <v>0</v>
      </c>
      <c r="I6" s="107"/>
      <c r="J6" s="108"/>
    </row>
    <row r="7" spans="2:10">
      <c r="B7" s="103"/>
      <c r="D7" s="104"/>
      <c r="E7" s="105"/>
      <c r="F7" s="88"/>
      <c r="H7" s="106"/>
      <c r="I7" s="109"/>
      <c r="J7" s="110"/>
    </row>
    <row r="8" spans="2:10">
      <c r="B8" s="103" t="s">
        <v>48</v>
      </c>
      <c r="D8" s="104" t="str">
        <f>VLOOKUP(B8,$B$18:$H$9905,2,FALSE)</f>
        <v>ZEMELJSKA DELA IN TEMELJENJE</v>
      </c>
      <c r="E8" s="105"/>
      <c r="F8" s="88"/>
      <c r="H8" s="106">
        <f>VLOOKUP($D8&amp;" SKUPAJ:",$G$18:H$9905,2,FALSE)</f>
        <v>0</v>
      </c>
      <c r="I8" s="111"/>
      <c r="J8" s="112"/>
    </row>
    <row r="9" spans="2:10">
      <c r="B9" s="103"/>
      <c r="D9" s="104"/>
      <c r="E9" s="105"/>
      <c r="F9" s="88"/>
      <c r="H9" s="106"/>
      <c r="I9" s="96"/>
    </row>
    <row r="10" spans="2:10">
      <c r="B10" s="103" t="s">
        <v>45</v>
      </c>
      <c r="D10" s="104" t="str">
        <f>VLOOKUP(B10,$B$18:$H$9905,2,FALSE)</f>
        <v>VOZIŠČE KONSTRUKCIJE</v>
      </c>
      <c r="E10" s="105"/>
      <c r="F10" s="88"/>
      <c r="H10" s="106">
        <f>VLOOKUP($D10&amp;" SKUPAJ:",$G$18:H$9905,2,FALSE)</f>
        <v>0</v>
      </c>
    </row>
    <row r="11" spans="2:10">
      <c r="B11" s="103"/>
      <c r="D11" s="104"/>
      <c r="E11" s="105"/>
      <c r="F11" s="88"/>
      <c r="H11" s="106"/>
    </row>
    <row r="12" spans="2:10">
      <c r="B12" s="103" t="s">
        <v>53</v>
      </c>
      <c r="D12" s="104" t="str">
        <f>VLOOKUP(B12,$B$18:$H$9905,2,FALSE)</f>
        <v>GRADBENA IN OBRTNIŠKA DELA</v>
      </c>
      <c r="E12" s="105"/>
      <c r="F12" s="88"/>
      <c r="H12" s="106">
        <f>VLOOKUP($D12&amp;" SKUPAJ:",$G$18:H$9905,2,FALSE)</f>
        <v>0</v>
      </c>
    </row>
    <row r="13" spans="2:10">
      <c r="B13" s="103"/>
      <c r="D13" s="104"/>
      <c r="E13" s="105"/>
      <c r="F13" s="88"/>
      <c r="H13" s="106"/>
    </row>
    <row r="14" spans="2:10">
      <c r="B14" s="103" t="s">
        <v>69</v>
      </c>
      <c r="D14" s="104" t="str">
        <f>VLOOKUP(B14,$B$18:$H$9905,2,FALSE)</f>
        <v>TUJE STORITVE</v>
      </c>
      <c r="E14" s="105"/>
      <c r="F14" s="88"/>
      <c r="H14" s="106">
        <f>VLOOKUP($D14&amp;" SKUPAJ:",$G$18:H$9905,2,FALSE)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MOST ČEZ BISTRICO (BREZ DDV):</v>
      </c>
      <c r="H16" s="124">
        <f>ROUND(SUM(H6:H14),2)</f>
        <v>0</v>
      </c>
    </row>
    <row r="18" spans="2:11" s="89" customFormat="1" ht="16.5" thickBot="1">
      <c r="B18" s="125" t="s">
        <v>0</v>
      </c>
      <c r="C18" s="126" t="s">
        <v>1</v>
      </c>
      <c r="D18" s="127" t="s">
        <v>2</v>
      </c>
      <c r="E18" s="128" t="s">
        <v>3</v>
      </c>
      <c r="F18" s="128" t="s">
        <v>4</v>
      </c>
      <c r="G18" s="22" t="s">
        <v>5</v>
      </c>
      <c r="H18" s="128" t="s">
        <v>6</v>
      </c>
    </row>
    <row r="20" spans="2:11" ht="156.75" customHeight="1">
      <c r="B20" s="129"/>
      <c r="C20" s="189" t="s">
        <v>1408</v>
      </c>
      <c r="D20" s="189"/>
      <c r="E20" s="189"/>
      <c r="F20" s="189"/>
      <c r="G20" s="78"/>
      <c r="H20" s="129"/>
    </row>
    <row r="21" spans="2:11" ht="204" customHeight="1">
      <c r="B21" s="129"/>
      <c r="C21" s="189" t="s">
        <v>1407</v>
      </c>
      <c r="D21" s="189"/>
      <c r="E21" s="189"/>
      <c r="F21" s="189"/>
      <c r="G21" s="78"/>
      <c r="H21" s="129"/>
    </row>
    <row r="23" spans="2:11" s="89" customFormat="1">
      <c r="B23" s="130" t="s">
        <v>47</v>
      </c>
      <c r="C23" s="182" t="s">
        <v>97</v>
      </c>
      <c r="D23" s="182"/>
      <c r="E23" s="131"/>
      <c r="F23" s="132"/>
      <c r="G23" s="23"/>
      <c r="H23" s="133"/>
    </row>
    <row r="24" spans="2:11" s="89" customFormat="1" ht="248.25" customHeight="1">
      <c r="B24" s="134"/>
      <c r="C24" s="190" t="s">
        <v>1118</v>
      </c>
      <c r="D24" s="190"/>
      <c r="E24" s="190"/>
      <c r="F24" s="190"/>
      <c r="G24" s="24"/>
      <c r="H24" s="135"/>
    </row>
    <row r="25" spans="2:11" s="89" customFormat="1">
      <c r="B25" s="134" t="s">
        <v>65</v>
      </c>
      <c r="C25" s="183" t="s">
        <v>123</v>
      </c>
      <c r="D25" s="183"/>
      <c r="E25" s="183"/>
      <c r="F25" s="183"/>
      <c r="G25" s="24"/>
      <c r="H25" s="135"/>
    </row>
    <row r="26" spans="2:11" s="89" customFormat="1" ht="31.5">
      <c r="B26" s="136">
        <f>+COUNT($B$25:B25)+1</f>
        <v>1</v>
      </c>
      <c r="C26" s="58" t="s">
        <v>381</v>
      </c>
      <c r="D26" s="59" t="s">
        <v>1119</v>
      </c>
      <c r="E26" s="57" t="s">
        <v>23</v>
      </c>
      <c r="F26" s="57">
        <v>1</v>
      </c>
      <c r="G26" s="26"/>
      <c r="H26" s="135">
        <f>+$F26*G26</f>
        <v>0</v>
      </c>
      <c r="K26" s="87"/>
    </row>
    <row r="27" spans="2:11" s="89" customFormat="1" ht="31.5">
      <c r="B27" s="136">
        <f>+COUNT($B$25:B26)+1</f>
        <v>2</v>
      </c>
      <c r="C27" s="58" t="s">
        <v>382</v>
      </c>
      <c r="D27" s="59" t="s">
        <v>383</v>
      </c>
      <c r="E27" s="57" t="s">
        <v>384</v>
      </c>
      <c r="F27" s="57">
        <v>20</v>
      </c>
      <c r="G27" s="26"/>
      <c r="H27" s="135">
        <f t="shared" ref="H27:H30" si="0">+$F27*G27</f>
        <v>0</v>
      </c>
      <c r="K27" s="87"/>
    </row>
    <row r="28" spans="2:11" s="89" customFormat="1">
      <c r="B28" s="134" t="s">
        <v>67</v>
      </c>
      <c r="C28" s="183" t="s">
        <v>385</v>
      </c>
      <c r="D28" s="183"/>
      <c r="E28" s="183"/>
      <c r="F28" s="183"/>
      <c r="G28" s="24"/>
      <c r="H28" s="135"/>
    </row>
    <row r="29" spans="2:11" s="89" customFormat="1" ht="31.5">
      <c r="B29" s="136">
        <f>+COUNT($B$25:B28)+1</f>
        <v>3</v>
      </c>
      <c r="C29" s="58" t="s">
        <v>386</v>
      </c>
      <c r="D29" s="59" t="s">
        <v>827</v>
      </c>
      <c r="E29" s="57" t="s">
        <v>54</v>
      </c>
      <c r="F29" s="57">
        <v>117</v>
      </c>
      <c r="G29" s="26"/>
      <c r="H29" s="135">
        <f t="shared" si="0"/>
        <v>0</v>
      </c>
      <c r="K29" s="87"/>
    </row>
    <row r="30" spans="2:11" s="89" customFormat="1" ht="31.5">
      <c r="B30" s="136">
        <f>+COUNT($B$25:B29)+1</f>
        <v>4</v>
      </c>
      <c r="C30" s="58" t="s">
        <v>141</v>
      </c>
      <c r="D30" s="59" t="s">
        <v>828</v>
      </c>
      <c r="E30" s="57" t="s">
        <v>24</v>
      </c>
      <c r="F30" s="57">
        <v>50</v>
      </c>
      <c r="G30" s="26"/>
      <c r="H30" s="135">
        <f t="shared" si="0"/>
        <v>0</v>
      </c>
      <c r="K30" s="87"/>
    </row>
    <row r="31" spans="2:11" s="89" customFormat="1" ht="47.25">
      <c r="B31" s="136">
        <f>+COUNT($B$25:B30)+1</f>
        <v>5</v>
      </c>
      <c r="C31" s="58" t="s">
        <v>387</v>
      </c>
      <c r="D31" s="59" t="s">
        <v>1120</v>
      </c>
      <c r="E31" s="57" t="s">
        <v>25</v>
      </c>
      <c r="F31" s="57">
        <v>19.5</v>
      </c>
      <c r="G31" s="26"/>
      <c r="H31" s="135">
        <f t="shared" ref="H31:H35" si="1">+$F31*G31</f>
        <v>0</v>
      </c>
      <c r="K31" s="87"/>
    </row>
    <row r="32" spans="2:11" s="89" customFormat="1" ht="63">
      <c r="B32" s="136">
        <f>+COUNT($B$25:B31)+1</f>
        <v>6</v>
      </c>
      <c r="C32" s="58" t="s">
        <v>388</v>
      </c>
      <c r="D32" s="59" t="s">
        <v>1121</v>
      </c>
      <c r="E32" s="57" t="s">
        <v>25</v>
      </c>
      <c r="F32" s="57">
        <v>37.5</v>
      </c>
      <c r="G32" s="26"/>
      <c r="H32" s="135">
        <f t="shared" si="1"/>
        <v>0</v>
      </c>
      <c r="K32" s="87"/>
    </row>
    <row r="33" spans="2:11" s="89" customFormat="1" ht="47.25">
      <c r="B33" s="136">
        <f>+COUNT($B$25:B32)+1</f>
        <v>7</v>
      </c>
      <c r="C33" s="58" t="s">
        <v>389</v>
      </c>
      <c r="D33" s="59" t="s">
        <v>1122</v>
      </c>
      <c r="E33" s="57" t="s">
        <v>25</v>
      </c>
      <c r="F33" s="57">
        <v>40.5</v>
      </c>
      <c r="G33" s="26"/>
      <c r="H33" s="135">
        <f t="shared" si="1"/>
        <v>0</v>
      </c>
      <c r="K33" s="87"/>
    </row>
    <row r="34" spans="2:11" s="89" customFormat="1" ht="47.25">
      <c r="B34" s="136">
        <f>+COUNT($B$25:B33)+1</f>
        <v>8</v>
      </c>
      <c r="C34" s="58" t="s">
        <v>390</v>
      </c>
      <c r="D34" s="59" t="s">
        <v>1123</v>
      </c>
      <c r="E34" s="57" t="s">
        <v>25</v>
      </c>
      <c r="F34" s="57">
        <v>24.6</v>
      </c>
      <c r="G34" s="26"/>
      <c r="H34" s="135">
        <f t="shared" si="1"/>
        <v>0</v>
      </c>
      <c r="K34" s="87"/>
    </row>
    <row r="35" spans="2:11" s="89" customFormat="1" ht="47.25">
      <c r="B35" s="136">
        <f>+COUNT($B$25:B34)+1</f>
        <v>9</v>
      </c>
      <c r="C35" s="58" t="s">
        <v>390</v>
      </c>
      <c r="D35" s="59" t="s">
        <v>1124</v>
      </c>
      <c r="E35" s="57" t="s">
        <v>25</v>
      </c>
      <c r="F35" s="57">
        <v>12.8</v>
      </c>
      <c r="G35" s="26"/>
      <c r="H35" s="135">
        <f t="shared" si="1"/>
        <v>0</v>
      </c>
      <c r="K35" s="87"/>
    </row>
    <row r="36" spans="2:11" s="89" customFormat="1">
      <c r="B36" s="134" t="s">
        <v>73</v>
      </c>
      <c r="C36" s="183" t="s">
        <v>120</v>
      </c>
      <c r="D36" s="183"/>
      <c r="E36" s="183"/>
      <c r="F36" s="183"/>
      <c r="G36" s="24"/>
      <c r="H36" s="135"/>
      <c r="K36" s="87"/>
    </row>
    <row r="37" spans="2:11" s="89" customFormat="1">
      <c r="B37" s="134" t="s">
        <v>833</v>
      </c>
      <c r="C37" s="183" t="s">
        <v>834</v>
      </c>
      <c r="D37" s="183"/>
      <c r="E37" s="183"/>
      <c r="F37" s="183"/>
      <c r="G37" s="24"/>
      <c r="H37" s="135"/>
      <c r="K37" s="87"/>
    </row>
    <row r="38" spans="2:11" s="89" customFormat="1" ht="78.75">
      <c r="B38" s="136">
        <f>+COUNT($B$25:B37)+1</f>
        <v>10</v>
      </c>
      <c r="C38" s="140" t="s">
        <v>391</v>
      </c>
      <c r="D38" s="59" t="s">
        <v>1125</v>
      </c>
      <c r="E38" s="57" t="s">
        <v>23</v>
      </c>
      <c r="F38" s="57">
        <v>1</v>
      </c>
      <c r="G38" s="26"/>
      <c r="H38" s="135">
        <f t="shared" ref="H38:H39" si="2">+$F38*G38</f>
        <v>0</v>
      </c>
    </row>
    <row r="39" spans="2:11" s="89" customFormat="1" ht="31.5">
      <c r="B39" s="136">
        <f>+COUNT($B$25:B38)+1</f>
        <v>11</v>
      </c>
      <c r="C39" s="140" t="s">
        <v>102</v>
      </c>
      <c r="D39" s="59" t="s">
        <v>392</v>
      </c>
      <c r="E39" s="57" t="s">
        <v>23</v>
      </c>
      <c r="F39" s="57">
        <v>1</v>
      </c>
      <c r="G39" s="26"/>
      <c r="H39" s="135">
        <f t="shared" si="2"/>
        <v>0</v>
      </c>
    </row>
    <row r="40" spans="2:11" s="89" customFormat="1" ht="15.75" customHeight="1">
      <c r="B40" s="141"/>
      <c r="C40" s="142"/>
      <c r="D40" s="143"/>
      <c r="E40" s="144"/>
      <c r="F40" s="145"/>
      <c r="G40" s="64"/>
      <c r="H40" s="146"/>
    </row>
    <row r="41" spans="2:11" s="89" customFormat="1" ht="16.5" thickBot="1">
      <c r="B41" s="147"/>
      <c r="C41" s="148"/>
      <c r="D41" s="148"/>
      <c r="E41" s="149"/>
      <c r="F41" s="149"/>
      <c r="G41" s="25" t="str">
        <f>C23&amp;" SKUPAJ:"</f>
        <v>PREDDELA SKUPAJ:</v>
      </c>
      <c r="H41" s="150">
        <f>SUM(H$26:H$39)</f>
        <v>0</v>
      </c>
    </row>
    <row r="42" spans="2:11" s="89" customFormat="1">
      <c r="B42" s="141"/>
      <c r="C42" s="142"/>
      <c r="D42" s="143"/>
      <c r="E42" s="144"/>
      <c r="F42" s="145"/>
      <c r="G42" s="64"/>
      <c r="H42" s="146"/>
    </row>
    <row r="43" spans="2:11" s="89" customFormat="1">
      <c r="B43" s="130" t="s">
        <v>48</v>
      </c>
      <c r="C43" s="182" t="s">
        <v>168</v>
      </c>
      <c r="D43" s="182"/>
      <c r="E43" s="131"/>
      <c r="F43" s="132"/>
      <c r="G43" s="23"/>
      <c r="H43" s="133"/>
    </row>
    <row r="44" spans="2:11" s="89" customFormat="1" ht="166.5" customHeight="1">
      <c r="B44" s="134"/>
      <c r="C44" s="184" t="s">
        <v>1126</v>
      </c>
      <c r="D44" s="184"/>
      <c r="E44" s="184"/>
      <c r="F44" s="184"/>
      <c r="G44" s="24"/>
      <c r="H44" s="135"/>
    </row>
    <row r="45" spans="2:11" s="89" customFormat="1">
      <c r="B45" s="134" t="s">
        <v>74</v>
      </c>
      <c r="C45" s="183" t="s">
        <v>121</v>
      </c>
      <c r="D45" s="183"/>
      <c r="E45" s="183"/>
      <c r="F45" s="183"/>
      <c r="G45" s="24"/>
      <c r="H45" s="135"/>
    </row>
    <row r="46" spans="2:11" s="89" customFormat="1" ht="31.5">
      <c r="B46" s="136">
        <f>+COUNT($B$45:B45)+1</f>
        <v>1</v>
      </c>
      <c r="C46" s="58" t="s">
        <v>169</v>
      </c>
      <c r="D46" s="59" t="s">
        <v>835</v>
      </c>
      <c r="E46" s="57" t="s">
        <v>25</v>
      </c>
      <c r="F46" s="57">
        <v>26.5</v>
      </c>
      <c r="G46" s="26"/>
      <c r="H46" s="135">
        <f t="shared" ref="H46:H50" si="3">+$F46*G46</f>
        <v>0</v>
      </c>
    </row>
    <row r="47" spans="2:11" s="89" customFormat="1" ht="63">
      <c r="B47" s="136">
        <f>+COUNT($B$45:B46)+1</f>
        <v>2</v>
      </c>
      <c r="C47" s="58" t="s">
        <v>393</v>
      </c>
      <c r="D47" s="59" t="s">
        <v>904</v>
      </c>
      <c r="E47" s="57" t="s">
        <v>394</v>
      </c>
      <c r="F47" s="57">
        <v>442</v>
      </c>
      <c r="G47" s="26"/>
      <c r="H47" s="135">
        <f t="shared" si="3"/>
        <v>0</v>
      </c>
    </row>
    <row r="48" spans="2:11" s="89" customFormat="1" ht="47.25">
      <c r="B48" s="136">
        <f>+COUNT($B$45:B47)+1</f>
        <v>3</v>
      </c>
      <c r="C48" s="58" t="s">
        <v>395</v>
      </c>
      <c r="D48" s="59" t="s">
        <v>1127</v>
      </c>
      <c r="E48" s="57" t="s">
        <v>394</v>
      </c>
      <c r="F48" s="57">
        <v>236</v>
      </c>
      <c r="G48" s="26"/>
      <c r="H48" s="135">
        <f t="shared" si="3"/>
        <v>0</v>
      </c>
    </row>
    <row r="49" spans="2:10" s="89" customFormat="1">
      <c r="B49" s="134" t="s">
        <v>75</v>
      </c>
      <c r="C49" s="183" t="s">
        <v>130</v>
      </c>
      <c r="D49" s="183"/>
      <c r="E49" s="183"/>
      <c r="F49" s="183"/>
      <c r="G49" s="24"/>
      <c r="H49" s="135"/>
    </row>
    <row r="50" spans="2:10" s="89" customFormat="1">
      <c r="B50" s="136">
        <f>+COUNT($B$45:B49)+1</f>
        <v>4</v>
      </c>
      <c r="C50" s="58" t="s">
        <v>397</v>
      </c>
      <c r="D50" s="59" t="s">
        <v>398</v>
      </c>
      <c r="E50" s="57" t="s">
        <v>24</v>
      </c>
      <c r="F50" s="57">
        <v>140</v>
      </c>
      <c r="G50" s="26"/>
      <c r="H50" s="135">
        <f t="shared" si="3"/>
        <v>0</v>
      </c>
    </row>
    <row r="51" spans="2:10" s="89" customFormat="1" ht="15.75" customHeight="1">
      <c r="B51" s="134" t="s">
        <v>76</v>
      </c>
      <c r="C51" s="183" t="s">
        <v>184</v>
      </c>
      <c r="D51" s="183"/>
      <c r="E51" s="183"/>
      <c r="F51" s="183"/>
      <c r="G51" s="24"/>
      <c r="H51" s="135"/>
    </row>
    <row r="52" spans="2:10" s="89" customFormat="1" ht="31.5">
      <c r="B52" s="136">
        <f>+COUNT($B$45:B51)+1</f>
        <v>5</v>
      </c>
      <c r="C52" s="58" t="s">
        <v>401</v>
      </c>
      <c r="D52" s="59" t="s">
        <v>836</v>
      </c>
      <c r="E52" s="57" t="s">
        <v>25</v>
      </c>
      <c r="F52" s="57">
        <v>195</v>
      </c>
      <c r="G52" s="26"/>
      <c r="H52" s="135">
        <f t="shared" ref="H52" si="4">+$F52*G52</f>
        <v>0</v>
      </c>
    </row>
    <row r="53" spans="2:10" s="89" customFormat="1" ht="31.5">
      <c r="B53" s="136">
        <f>+COUNT($B$45:B52)+1</f>
        <v>6</v>
      </c>
      <c r="C53" s="58" t="s">
        <v>402</v>
      </c>
      <c r="D53" s="59" t="s">
        <v>907</v>
      </c>
      <c r="E53" s="57" t="s">
        <v>25</v>
      </c>
      <c r="F53" s="57">
        <v>235</v>
      </c>
      <c r="G53" s="26"/>
      <c r="H53" s="135">
        <f t="shared" ref="H53:H55" si="5">+$F53*G53</f>
        <v>0</v>
      </c>
    </row>
    <row r="54" spans="2:10" s="89" customFormat="1">
      <c r="B54" s="134" t="s">
        <v>77</v>
      </c>
      <c r="C54" s="183" t="s">
        <v>132</v>
      </c>
      <c r="D54" s="183"/>
      <c r="E54" s="183"/>
      <c r="F54" s="183"/>
      <c r="G54" s="24"/>
      <c r="H54" s="135"/>
    </row>
    <row r="55" spans="2:10" s="89" customFormat="1" ht="31.5">
      <c r="B55" s="136">
        <f>+COUNT($B$45:B54)+1</f>
        <v>7</v>
      </c>
      <c r="C55" s="58" t="s">
        <v>104</v>
      </c>
      <c r="D55" s="59" t="s">
        <v>727</v>
      </c>
      <c r="E55" s="57" t="s">
        <v>24</v>
      </c>
      <c r="F55" s="57">
        <v>150</v>
      </c>
      <c r="G55" s="26"/>
      <c r="H55" s="135">
        <f t="shared" si="5"/>
        <v>0</v>
      </c>
    </row>
    <row r="56" spans="2:10" s="89" customFormat="1" ht="31.5">
      <c r="B56" s="136">
        <f>+COUNT($B$45:B55)+1</f>
        <v>8</v>
      </c>
      <c r="C56" s="58" t="s">
        <v>189</v>
      </c>
      <c r="D56" s="59" t="s">
        <v>728</v>
      </c>
      <c r="E56" s="57" t="s">
        <v>24</v>
      </c>
      <c r="F56" s="57">
        <v>150</v>
      </c>
      <c r="G56" s="26"/>
      <c r="H56" s="135">
        <f t="shared" ref="H56:H60" si="6">+$F56*G56</f>
        <v>0</v>
      </c>
    </row>
    <row r="57" spans="2:10" s="89" customFormat="1">
      <c r="B57" s="134" t="s">
        <v>78</v>
      </c>
      <c r="C57" s="183" t="s">
        <v>122</v>
      </c>
      <c r="D57" s="183"/>
      <c r="E57" s="183"/>
      <c r="F57" s="183"/>
      <c r="G57" s="24"/>
      <c r="H57" s="135"/>
      <c r="J57" s="90"/>
    </row>
    <row r="58" spans="2:10" s="89" customFormat="1" ht="36.75" customHeight="1">
      <c r="B58" s="134"/>
      <c r="C58" s="184" t="s">
        <v>682</v>
      </c>
      <c r="D58" s="184"/>
      <c r="E58" s="184"/>
      <c r="F58" s="184"/>
      <c r="G58" s="24"/>
      <c r="H58" s="135"/>
    </row>
    <row r="59" spans="2:10" s="89" customFormat="1" ht="31.5">
      <c r="B59" s="136">
        <f>+COUNT($B$45:B58)+1</f>
        <v>9</v>
      </c>
      <c r="C59" s="58" t="s">
        <v>619</v>
      </c>
      <c r="D59" s="59" t="s">
        <v>1384</v>
      </c>
      <c r="E59" s="57" t="s">
        <v>25</v>
      </c>
      <c r="F59" s="57">
        <v>4</v>
      </c>
      <c r="G59" s="26"/>
      <c r="H59" s="135">
        <f t="shared" si="6"/>
        <v>0</v>
      </c>
    </row>
    <row r="60" spans="2:10" s="89" customFormat="1" ht="31.5">
      <c r="B60" s="136">
        <f>+COUNT($B$45:B59)+1</f>
        <v>10</v>
      </c>
      <c r="C60" s="58" t="s">
        <v>620</v>
      </c>
      <c r="D60" s="59" t="s">
        <v>1379</v>
      </c>
      <c r="E60" s="57" t="s">
        <v>25</v>
      </c>
      <c r="F60" s="57">
        <v>483</v>
      </c>
      <c r="G60" s="26"/>
      <c r="H60" s="135">
        <f t="shared" si="6"/>
        <v>0</v>
      </c>
    </row>
    <row r="61" spans="2:10" s="89" customFormat="1" ht="15.75" customHeight="1">
      <c r="B61" s="141"/>
      <c r="C61" s="142"/>
      <c r="D61" s="143"/>
      <c r="E61" s="144"/>
      <c r="F61" s="145"/>
      <c r="G61" s="64"/>
      <c r="H61" s="146"/>
    </row>
    <row r="62" spans="2:10" s="89" customFormat="1" ht="16.5" thickBot="1">
      <c r="B62" s="147"/>
      <c r="C62" s="148"/>
      <c r="D62" s="148"/>
      <c r="E62" s="149"/>
      <c r="F62" s="149"/>
      <c r="G62" s="25" t="str">
        <f>C43&amp;" SKUPAJ:"</f>
        <v>ZEMELJSKA DELA IN TEMELJENJE SKUPAJ:</v>
      </c>
      <c r="H62" s="150">
        <f>SUM(H$46:H$60)</f>
        <v>0</v>
      </c>
    </row>
    <row r="63" spans="2:10" s="89" customFormat="1">
      <c r="B63" s="152"/>
      <c r="C63" s="142"/>
      <c r="D63" s="153"/>
      <c r="E63" s="154"/>
      <c r="F63" s="145"/>
      <c r="G63" s="64"/>
      <c r="H63" s="146"/>
      <c r="J63" s="90"/>
    </row>
    <row r="64" spans="2:10" s="89" customFormat="1">
      <c r="B64" s="130" t="s">
        <v>45</v>
      </c>
      <c r="C64" s="182" t="s">
        <v>79</v>
      </c>
      <c r="D64" s="182"/>
      <c r="E64" s="131"/>
      <c r="F64" s="132"/>
      <c r="G64" s="23"/>
      <c r="H64" s="133"/>
      <c r="J64" s="90"/>
    </row>
    <row r="65" spans="2:10" s="89" customFormat="1">
      <c r="B65" s="134"/>
      <c r="C65" s="184"/>
      <c r="D65" s="184"/>
      <c r="E65" s="184"/>
      <c r="F65" s="184"/>
      <c r="G65" s="24"/>
      <c r="H65" s="135"/>
    </row>
    <row r="66" spans="2:10" s="89" customFormat="1">
      <c r="B66" s="134" t="s">
        <v>80</v>
      </c>
      <c r="C66" s="183" t="s">
        <v>84</v>
      </c>
      <c r="D66" s="183"/>
      <c r="E66" s="183"/>
      <c r="F66" s="183"/>
      <c r="G66" s="24"/>
      <c r="H66" s="135"/>
    </row>
    <row r="67" spans="2:10" s="89" customFormat="1">
      <c r="B67" s="134" t="s">
        <v>81</v>
      </c>
      <c r="C67" s="183" t="s">
        <v>195</v>
      </c>
      <c r="D67" s="183"/>
      <c r="E67" s="183"/>
      <c r="F67" s="183"/>
      <c r="G67" s="24"/>
      <c r="H67" s="135"/>
    </row>
    <row r="68" spans="2:10" s="89" customFormat="1" ht="31.5">
      <c r="B68" s="136">
        <f>+COUNT($B$67:B67)+1</f>
        <v>1</v>
      </c>
      <c r="C68" s="58" t="s">
        <v>196</v>
      </c>
      <c r="D68" s="59" t="s">
        <v>197</v>
      </c>
      <c r="E68" s="57" t="s">
        <v>25</v>
      </c>
      <c r="F68" s="57">
        <v>42.5</v>
      </c>
      <c r="G68" s="26"/>
      <c r="H68" s="135">
        <f>+$F68*G68</f>
        <v>0</v>
      </c>
      <c r="J68" s="90"/>
    </row>
    <row r="69" spans="2:10" s="89" customFormat="1">
      <c r="B69" s="134" t="s">
        <v>105</v>
      </c>
      <c r="C69" s="183" t="s">
        <v>731</v>
      </c>
      <c r="D69" s="183"/>
      <c r="E69" s="183"/>
      <c r="F69" s="183"/>
      <c r="G69" s="24"/>
      <c r="H69" s="135"/>
    </row>
    <row r="70" spans="2:10" s="89" customFormat="1" ht="47.25">
      <c r="B70" s="136">
        <f>+COUNT($B$67:B69)+1</f>
        <v>2</v>
      </c>
      <c r="C70" s="137" t="s">
        <v>199</v>
      </c>
      <c r="D70" s="138" t="s">
        <v>838</v>
      </c>
      <c r="E70" s="139" t="s">
        <v>24</v>
      </c>
      <c r="F70" s="139">
        <v>60</v>
      </c>
      <c r="G70" s="26"/>
      <c r="H70" s="135">
        <f>+$F70*G70</f>
        <v>0</v>
      </c>
      <c r="J70" s="90"/>
    </row>
    <row r="71" spans="2:10" s="89" customFormat="1">
      <c r="B71" s="134" t="s">
        <v>83</v>
      </c>
      <c r="C71" s="183" t="s">
        <v>1128</v>
      </c>
      <c r="D71" s="183"/>
      <c r="E71" s="183"/>
      <c r="F71" s="183"/>
      <c r="G71" s="24"/>
      <c r="H71" s="135"/>
      <c r="J71" s="90"/>
    </row>
    <row r="72" spans="2:10" s="89" customFormat="1" ht="15.75" customHeight="1">
      <c r="B72" s="134" t="s">
        <v>85</v>
      </c>
      <c r="C72" s="183" t="s">
        <v>200</v>
      </c>
      <c r="D72" s="183"/>
      <c r="E72" s="183"/>
      <c r="F72" s="183"/>
      <c r="G72" s="24"/>
      <c r="H72" s="135"/>
    </row>
    <row r="73" spans="2:10" s="89" customFormat="1" ht="31.5">
      <c r="B73" s="136">
        <f>+COUNT($B$67:B72)+1</f>
        <v>3</v>
      </c>
      <c r="C73" s="137" t="s">
        <v>201</v>
      </c>
      <c r="D73" s="138" t="s">
        <v>840</v>
      </c>
      <c r="E73" s="139" t="s">
        <v>24</v>
      </c>
      <c r="F73" s="139">
        <v>60</v>
      </c>
      <c r="G73" s="26"/>
      <c r="H73" s="135">
        <f t="shared" ref="H73:H76" si="7">+$F73*G73</f>
        <v>0</v>
      </c>
    </row>
    <row r="74" spans="2:10" s="89" customFormat="1">
      <c r="B74" s="134" t="s">
        <v>88</v>
      </c>
      <c r="C74" s="183" t="s">
        <v>87</v>
      </c>
      <c r="D74" s="183"/>
      <c r="E74" s="183"/>
      <c r="F74" s="183"/>
      <c r="G74" s="24"/>
      <c r="H74" s="135"/>
      <c r="J74" s="90"/>
    </row>
    <row r="75" spans="2:10" s="89" customFormat="1" ht="47.25">
      <c r="B75" s="136">
        <f>+COUNT($B$67:B74)+1</f>
        <v>4</v>
      </c>
      <c r="C75" s="137" t="s">
        <v>1129</v>
      </c>
      <c r="D75" s="138" t="s">
        <v>1131</v>
      </c>
      <c r="E75" s="139" t="s">
        <v>54</v>
      </c>
      <c r="F75" s="139">
        <v>28</v>
      </c>
      <c r="G75" s="26"/>
      <c r="H75" s="135">
        <f t="shared" si="7"/>
        <v>0</v>
      </c>
    </row>
    <row r="76" spans="2:10" s="89" customFormat="1" ht="47.25">
      <c r="B76" s="136">
        <f>+COUNT($B$67:B75)+1</f>
        <v>5</v>
      </c>
      <c r="C76" s="137" t="s">
        <v>1130</v>
      </c>
      <c r="D76" s="138" t="s">
        <v>1132</v>
      </c>
      <c r="E76" s="139" t="s">
        <v>54</v>
      </c>
      <c r="F76" s="139">
        <v>23</v>
      </c>
      <c r="G76" s="26"/>
      <c r="H76" s="135">
        <f t="shared" si="7"/>
        <v>0</v>
      </c>
      <c r="J76" s="90"/>
    </row>
    <row r="77" spans="2:10" s="89" customFormat="1" ht="31.5">
      <c r="B77" s="136">
        <f>+COUNT($B$67:B76)+1</f>
        <v>6</v>
      </c>
      <c r="C77" s="137" t="s">
        <v>404</v>
      </c>
      <c r="D77" s="138" t="s">
        <v>1133</v>
      </c>
      <c r="E77" s="139" t="s">
        <v>54</v>
      </c>
      <c r="F77" s="139">
        <v>24</v>
      </c>
      <c r="G77" s="26"/>
      <c r="H77" s="135">
        <f t="shared" ref="H77" si="8">+$F77*G77</f>
        <v>0</v>
      </c>
    </row>
    <row r="78" spans="2:10" s="89" customFormat="1" ht="15.75" customHeight="1">
      <c r="B78" s="141"/>
      <c r="C78" s="142"/>
      <c r="D78" s="143"/>
      <c r="E78" s="144"/>
      <c r="F78" s="145"/>
      <c r="G78" s="64"/>
      <c r="H78" s="146"/>
    </row>
    <row r="79" spans="2:10" s="89" customFormat="1" ht="16.5" thickBot="1">
      <c r="B79" s="147"/>
      <c r="C79" s="148"/>
      <c r="D79" s="148"/>
      <c r="E79" s="149"/>
      <c r="F79" s="149"/>
      <c r="G79" s="25" t="str">
        <f>C64&amp;" SKUPAJ:"</f>
        <v>VOZIŠČE KONSTRUKCIJE SKUPAJ:</v>
      </c>
      <c r="H79" s="150">
        <f>SUM(H$68:H$77)</f>
        <v>0</v>
      </c>
    </row>
    <row r="80" spans="2:10" s="89" customFormat="1">
      <c r="B80" s="152"/>
      <c r="C80" s="142"/>
      <c r="D80" s="153"/>
      <c r="E80" s="154"/>
      <c r="F80" s="145"/>
      <c r="G80" s="64"/>
      <c r="H80" s="146"/>
      <c r="J80" s="90"/>
    </row>
    <row r="81" spans="2:10" s="89" customFormat="1">
      <c r="B81" s="130" t="s">
        <v>53</v>
      </c>
      <c r="C81" s="182" t="s">
        <v>106</v>
      </c>
      <c r="D81" s="182"/>
      <c r="E81" s="131"/>
      <c r="F81" s="132"/>
      <c r="G81" s="23"/>
      <c r="H81" s="133"/>
      <c r="J81" s="90"/>
    </row>
    <row r="82" spans="2:10" s="89" customFormat="1" ht="87.75" customHeight="1">
      <c r="B82" s="134"/>
      <c r="C82" s="184" t="s">
        <v>1134</v>
      </c>
      <c r="D82" s="184"/>
      <c r="E82" s="184"/>
      <c r="F82" s="184"/>
      <c r="G82" s="24"/>
      <c r="H82" s="135"/>
    </row>
    <row r="83" spans="2:10" s="89" customFormat="1">
      <c r="B83" s="134" t="s">
        <v>258</v>
      </c>
      <c r="C83" s="183" t="s">
        <v>323</v>
      </c>
      <c r="D83" s="183"/>
      <c r="E83" s="183"/>
      <c r="F83" s="183"/>
      <c r="G83" s="24"/>
      <c r="H83" s="135"/>
      <c r="J83" s="90"/>
    </row>
    <row r="84" spans="2:10" s="89" customFormat="1" ht="31.5">
      <c r="B84" s="136">
        <f>+COUNT($B$82:B83)+1</f>
        <v>1</v>
      </c>
      <c r="C84" s="58" t="s">
        <v>259</v>
      </c>
      <c r="D84" s="59" t="s">
        <v>844</v>
      </c>
      <c r="E84" s="57" t="s">
        <v>24</v>
      </c>
      <c r="F84" s="57">
        <v>28.24</v>
      </c>
      <c r="G84" s="26"/>
      <c r="H84" s="135">
        <f t="shared" ref="H84:H119" si="9">+$F84*G84</f>
        <v>0</v>
      </c>
      <c r="J84" s="90"/>
    </row>
    <row r="85" spans="2:10" s="89" customFormat="1" ht="31.5">
      <c r="B85" s="136">
        <f>+COUNT($B$82:B84)+1</f>
        <v>2</v>
      </c>
      <c r="C85" s="58" t="s">
        <v>259</v>
      </c>
      <c r="D85" s="59" t="s">
        <v>921</v>
      </c>
      <c r="E85" s="57" t="s">
        <v>24</v>
      </c>
      <c r="F85" s="57">
        <v>29.84</v>
      </c>
      <c r="G85" s="26"/>
      <c r="H85" s="135">
        <f t="shared" ref="H85:H94" si="10">+$F85*G85</f>
        <v>0</v>
      </c>
    </row>
    <row r="86" spans="2:10" s="89" customFormat="1" ht="47.25">
      <c r="B86" s="136">
        <f>+COUNT($B$82:B85)+1</f>
        <v>3</v>
      </c>
      <c r="C86" s="58" t="s">
        <v>405</v>
      </c>
      <c r="D86" s="59" t="s">
        <v>846</v>
      </c>
      <c r="E86" s="57" t="s">
        <v>24</v>
      </c>
      <c r="F86" s="57">
        <v>167</v>
      </c>
      <c r="G86" s="26"/>
      <c r="H86" s="135">
        <f t="shared" si="10"/>
        <v>0</v>
      </c>
      <c r="J86" s="90"/>
    </row>
    <row r="87" spans="2:10" s="89" customFormat="1" ht="47.25">
      <c r="B87" s="136">
        <f>+COUNT($B$82:B86)+1</f>
        <v>4</v>
      </c>
      <c r="C87" s="58" t="s">
        <v>405</v>
      </c>
      <c r="D87" s="59" t="s">
        <v>1136</v>
      </c>
      <c r="E87" s="57" t="s">
        <v>24</v>
      </c>
      <c r="F87" s="57">
        <v>140.6</v>
      </c>
      <c r="G87" s="26"/>
      <c r="H87" s="135">
        <f t="shared" si="10"/>
        <v>0</v>
      </c>
      <c r="J87" s="90"/>
    </row>
    <row r="88" spans="2:10" s="89" customFormat="1" ht="47.25">
      <c r="B88" s="136">
        <f>+COUNT($B$82:B87)+1</f>
        <v>5</v>
      </c>
      <c r="C88" s="58" t="s">
        <v>406</v>
      </c>
      <c r="D88" s="59" t="s">
        <v>848</v>
      </c>
      <c r="E88" s="57" t="s">
        <v>24</v>
      </c>
      <c r="F88" s="57">
        <v>86.5</v>
      </c>
      <c r="G88" s="26"/>
      <c r="H88" s="135">
        <f t="shared" si="10"/>
        <v>0</v>
      </c>
      <c r="J88" s="90"/>
    </row>
    <row r="89" spans="2:10" s="89" customFormat="1" ht="47.25">
      <c r="B89" s="136">
        <f>+COUNT($B$82:B88)+1</f>
        <v>6</v>
      </c>
      <c r="C89" s="58" t="s">
        <v>407</v>
      </c>
      <c r="D89" s="59" t="s">
        <v>1137</v>
      </c>
      <c r="E89" s="57" t="s">
        <v>24</v>
      </c>
      <c r="F89" s="57">
        <v>18</v>
      </c>
      <c r="G89" s="26"/>
      <c r="H89" s="135">
        <f t="shared" si="10"/>
        <v>0</v>
      </c>
      <c r="J89" s="90"/>
    </row>
    <row r="90" spans="2:10" s="89" customFormat="1">
      <c r="B90" s="136">
        <f>+COUNT($B$82:B89)+1</f>
        <v>7</v>
      </c>
      <c r="C90" s="58" t="s">
        <v>473</v>
      </c>
      <c r="D90" s="59" t="s">
        <v>1138</v>
      </c>
      <c r="E90" s="57" t="s">
        <v>24</v>
      </c>
      <c r="F90" s="57">
        <v>21.5</v>
      </c>
      <c r="G90" s="26"/>
      <c r="H90" s="135">
        <f t="shared" si="10"/>
        <v>0</v>
      </c>
      <c r="J90" s="90"/>
    </row>
    <row r="91" spans="2:10" s="89" customFormat="1" ht="47.25">
      <c r="B91" s="136">
        <f>+COUNT($B$82:B90)+1</f>
        <v>8</v>
      </c>
      <c r="C91" s="58" t="s">
        <v>1135</v>
      </c>
      <c r="D91" s="59" t="s">
        <v>1139</v>
      </c>
      <c r="E91" s="57" t="s">
        <v>24</v>
      </c>
      <c r="F91" s="57">
        <v>130</v>
      </c>
      <c r="G91" s="26"/>
      <c r="H91" s="135">
        <f t="shared" si="10"/>
        <v>0</v>
      </c>
      <c r="J91" s="90"/>
    </row>
    <row r="92" spans="2:10" s="89" customFormat="1">
      <c r="B92" s="134" t="s">
        <v>263</v>
      </c>
      <c r="C92" s="183" t="s">
        <v>326</v>
      </c>
      <c r="D92" s="183"/>
      <c r="E92" s="183"/>
      <c r="F92" s="183"/>
      <c r="G92" s="24"/>
      <c r="H92" s="135"/>
      <c r="J92" s="90"/>
    </row>
    <row r="93" spans="2:10" s="89" customFormat="1" ht="63">
      <c r="B93" s="136">
        <f>+COUNT($B$82:B92)+1</f>
        <v>9</v>
      </c>
      <c r="C93" s="58" t="s">
        <v>408</v>
      </c>
      <c r="D93" s="59" t="s">
        <v>925</v>
      </c>
      <c r="E93" s="57" t="s">
        <v>56</v>
      </c>
      <c r="F93" s="57">
        <v>4000</v>
      </c>
      <c r="G93" s="26"/>
      <c r="H93" s="135">
        <f t="shared" si="10"/>
        <v>0</v>
      </c>
    </row>
    <row r="94" spans="2:10" s="89" customFormat="1" ht="63">
      <c r="B94" s="136">
        <f>+COUNT($B$82:B93)+1</f>
        <v>10</v>
      </c>
      <c r="C94" s="58" t="s">
        <v>409</v>
      </c>
      <c r="D94" s="59" t="s">
        <v>926</v>
      </c>
      <c r="E94" s="57" t="s">
        <v>56</v>
      </c>
      <c r="F94" s="57">
        <v>40500</v>
      </c>
      <c r="G94" s="26"/>
      <c r="H94" s="135">
        <f t="shared" si="10"/>
        <v>0</v>
      </c>
      <c r="J94" s="90"/>
    </row>
    <row r="95" spans="2:10" s="89" customFormat="1">
      <c r="B95" s="134" t="s">
        <v>269</v>
      </c>
      <c r="C95" s="183" t="s">
        <v>1140</v>
      </c>
      <c r="D95" s="183"/>
      <c r="E95" s="183"/>
      <c r="F95" s="183"/>
      <c r="G95" s="24"/>
      <c r="H95" s="135"/>
      <c r="J95" s="90"/>
    </row>
    <row r="96" spans="2:10" s="89" customFormat="1" ht="118.5" customHeight="1">
      <c r="B96" s="134"/>
      <c r="C96" s="184" t="s">
        <v>1141</v>
      </c>
      <c r="D96" s="184"/>
      <c r="E96" s="184"/>
      <c r="F96" s="184"/>
      <c r="G96" s="24"/>
      <c r="H96" s="135"/>
      <c r="J96" s="90"/>
    </row>
    <row r="97" spans="2:10" s="89" customFormat="1" ht="277.5" customHeight="1">
      <c r="B97" s="134"/>
      <c r="C97" s="184" t="s">
        <v>1142</v>
      </c>
      <c r="D97" s="184"/>
      <c r="E97" s="184"/>
      <c r="F97" s="184"/>
      <c r="G97" s="24"/>
      <c r="H97" s="135"/>
      <c r="J97" s="90"/>
    </row>
    <row r="98" spans="2:10" s="89" customFormat="1" ht="47.25">
      <c r="B98" s="136">
        <f>+COUNT($B$82:B97)+1</f>
        <v>11</v>
      </c>
      <c r="C98" s="58" t="s">
        <v>412</v>
      </c>
      <c r="D98" s="59" t="s">
        <v>1143</v>
      </c>
      <c r="E98" s="57" t="s">
        <v>25</v>
      </c>
      <c r="F98" s="57">
        <v>5.27</v>
      </c>
      <c r="G98" s="26"/>
      <c r="H98" s="135">
        <f t="shared" si="9"/>
        <v>0</v>
      </c>
      <c r="J98" s="90"/>
    </row>
    <row r="99" spans="2:10" s="89" customFormat="1" ht="47.25">
      <c r="B99" s="136">
        <f>+COUNT($B$82:B98)+1</f>
        <v>12</v>
      </c>
      <c r="C99" s="58" t="s">
        <v>413</v>
      </c>
      <c r="D99" s="59" t="s">
        <v>1144</v>
      </c>
      <c r="E99" s="57" t="s">
        <v>25</v>
      </c>
      <c r="F99" s="57">
        <v>4.54</v>
      </c>
      <c r="G99" s="26"/>
      <c r="H99" s="135">
        <f t="shared" si="9"/>
        <v>0</v>
      </c>
      <c r="J99" s="90"/>
    </row>
    <row r="100" spans="2:10" s="89" customFormat="1" ht="47.25">
      <c r="B100" s="136">
        <f>+COUNT($B$82:B99)+1</f>
        <v>13</v>
      </c>
      <c r="C100" s="58" t="s">
        <v>414</v>
      </c>
      <c r="D100" s="59" t="s">
        <v>1145</v>
      </c>
      <c r="E100" s="57" t="s">
        <v>25</v>
      </c>
      <c r="F100" s="57">
        <v>28.22</v>
      </c>
      <c r="G100" s="26"/>
      <c r="H100" s="135">
        <f t="shared" si="9"/>
        <v>0</v>
      </c>
      <c r="J100" s="90"/>
    </row>
    <row r="101" spans="2:10" s="89" customFormat="1" ht="47.25">
      <c r="B101" s="136">
        <f>+COUNT($B$82:B100)+1</f>
        <v>14</v>
      </c>
      <c r="C101" s="58" t="s">
        <v>415</v>
      </c>
      <c r="D101" s="59" t="s">
        <v>937</v>
      </c>
      <c r="E101" s="57" t="s">
        <v>25</v>
      </c>
      <c r="F101" s="57">
        <v>23.8</v>
      </c>
      <c r="G101" s="26"/>
      <c r="H101" s="135">
        <f t="shared" si="9"/>
        <v>0</v>
      </c>
      <c r="J101" s="90"/>
    </row>
    <row r="102" spans="2:10" s="89" customFormat="1" ht="47.25">
      <c r="B102" s="136">
        <f>+COUNT($B$82:B101)+1</f>
        <v>15</v>
      </c>
      <c r="C102" s="58" t="s">
        <v>416</v>
      </c>
      <c r="D102" s="59" t="s">
        <v>1146</v>
      </c>
      <c r="E102" s="57" t="s">
        <v>25</v>
      </c>
      <c r="F102" s="57">
        <v>41.8</v>
      </c>
      <c r="G102" s="26"/>
      <c r="H102" s="135">
        <f t="shared" si="9"/>
        <v>0</v>
      </c>
      <c r="J102" s="90"/>
    </row>
    <row r="103" spans="2:10" s="89" customFormat="1" ht="47.25">
      <c r="B103" s="136">
        <f>+COUNT($B$82:B102)+1</f>
        <v>16</v>
      </c>
      <c r="C103" s="58" t="s">
        <v>417</v>
      </c>
      <c r="D103" s="59" t="s">
        <v>943</v>
      </c>
      <c r="E103" s="57" t="s">
        <v>25</v>
      </c>
      <c r="F103" s="57">
        <v>33.700000000000003</v>
      </c>
      <c r="G103" s="26"/>
      <c r="H103" s="135">
        <f t="shared" si="9"/>
        <v>0</v>
      </c>
      <c r="J103" s="90"/>
    </row>
    <row r="104" spans="2:10" s="89" customFormat="1" ht="63">
      <c r="B104" s="136">
        <f>+COUNT($B$82:B103)+1</f>
        <v>17</v>
      </c>
      <c r="C104" s="58" t="s">
        <v>418</v>
      </c>
      <c r="D104" s="59" t="s">
        <v>1147</v>
      </c>
      <c r="E104" s="57" t="s">
        <v>25</v>
      </c>
      <c r="F104" s="57">
        <v>47.4</v>
      </c>
      <c r="G104" s="26"/>
      <c r="H104" s="135">
        <f t="shared" si="9"/>
        <v>0</v>
      </c>
      <c r="J104" s="90"/>
    </row>
    <row r="105" spans="2:10" s="89" customFormat="1" ht="63">
      <c r="B105" s="136">
        <f>+COUNT($B$82:B104)+1</f>
        <v>18</v>
      </c>
      <c r="C105" s="58" t="s">
        <v>419</v>
      </c>
      <c r="D105" s="59" t="s">
        <v>946</v>
      </c>
      <c r="E105" s="57" t="s">
        <v>25</v>
      </c>
      <c r="F105" s="57">
        <v>12.65</v>
      </c>
      <c r="G105" s="26"/>
      <c r="H105" s="135">
        <f t="shared" ref="H105:H114" si="11">+$F105*G105</f>
        <v>0</v>
      </c>
      <c r="J105" s="90"/>
    </row>
    <row r="106" spans="2:10" s="89" customFormat="1" ht="47.25">
      <c r="B106" s="136">
        <f>+COUNT($B$82:B105)+1</f>
        <v>19</v>
      </c>
      <c r="C106" s="58" t="s">
        <v>412</v>
      </c>
      <c r="D106" s="59" t="s">
        <v>1148</v>
      </c>
      <c r="E106" s="57" t="s">
        <v>25</v>
      </c>
      <c r="F106" s="57">
        <v>6.84</v>
      </c>
      <c r="G106" s="26"/>
      <c r="H106" s="135">
        <f t="shared" si="11"/>
        <v>0</v>
      </c>
      <c r="J106" s="90"/>
    </row>
    <row r="107" spans="2:10" s="89" customFormat="1" ht="47.25">
      <c r="B107" s="136">
        <f>+COUNT($B$82:B106)+1</f>
        <v>20</v>
      </c>
      <c r="C107" s="58" t="s">
        <v>416</v>
      </c>
      <c r="D107" s="59" t="s">
        <v>1149</v>
      </c>
      <c r="E107" s="57" t="s">
        <v>25</v>
      </c>
      <c r="F107" s="57">
        <v>22.8</v>
      </c>
      <c r="G107" s="26"/>
      <c r="H107" s="135">
        <f t="shared" si="11"/>
        <v>0</v>
      </c>
      <c r="J107" s="90"/>
    </row>
    <row r="108" spans="2:10" s="89" customFormat="1">
      <c r="B108" s="136">
        <f>+COUNT($B$82:B107)+1</f>
        <v>21</v>
      </c>
      <c r="C108" s="58" t="s">
        <v>420</v>
      </c>
      <c r="D108" s="59" t="s">
        <v>421</v>
      </c>
      <c r="E108" s="57" t="s">
        <v>24</v>
      </c>
      <c r="F108" s="57">
        <v>41.2</v>
      </c>
      <c r="G108" s="26"/>
      <c r="H108" s="135">
        <f t="shared" si="11"/>
        <v>0</v>
      </c>
      <c r="J108" s="90"/>
    </row>
    <row r="109" spans="2:10" s="89" customFormat="1">
      <c r="B109" s="134" t="s">
        <v>91</v>
      </c>
      <c r="C109" s="183" t="s">
        <v>422</v>
      </c>
      <c r="D109" s="183"/>
      <c r="E109" s="183"/>
      <c r="F109" s="183"/>
      <c r="G109" s="24"/>
      <c r="H109" s="135"/>
      <c r="J109" s="90"/>
    </row>
    <row r="110" spans="2:10" s="89" customFormat="1" ht="47.25">
      <c r="B110" s="136">
        <f>+COUNT($B$82:B109)+1</f>
        <v>22</v>
      </c>
      <c r="C110" s="58" t="s">
        <v>1150</v>
      </c>
      <c r="D110" s="59" t="s">
        <v>1160</v>
      </c>
      <c r="E110" s="57" t="s">
        <v>54</v>
      </c>
      <c r="F110" s="57">
        <v>89</v>
      </c>
      <c r="G110" s="26"/>
      <c r="H110" s="135">
        <f t="shared" si="11"/>
        <v>0</v>
      </c>
      <c r="J110" s="90"/>
    </row>
    <row r="111" spans="2:10" s="89" customFormat="1" ht="47.25">
      <c r="B111" s="136">
        <f>+COUNT($B$82:B110)+1</f>
        <v>23</v>
      </c>
      <c r="C111" s="58" t="s">
        <v>1151</v>
      </c>
      <c r="D111" s="59" t="s">
        <v>1161</v>
      </c>
      <c r="E111" s="57" t="s">
        <v>54</v>
      </c>
      <c r="F111" s="57">
        <v>16</v>
      </c>
      <c r="G111" s="26"/>
      <c r="H111" s="135">
        <f t="shared" si="11"/>
        <v>0</v>
      </c>
      <c r="J111" s="90"/>
    </row>
    <row r="112" spans="2:10" s="89" customFormat="1" ht="31.5">
      <c r="B112" s="136">
        <f>+COUNT($B$82:B111)+1</f>
        <v>24</v>
      </c>
      <c r="C112" s="58" t="s">
        <v>1152</v>
      </c>
      <c r="D112" s="59" t="s">
        <v>1169</v>
      </c>
      <c r="E112" s="57" t="s">
        <v>54</v>
      </c>
      <c r="F112" s="57">
        <v>30</v>
      </c>
      <c r="G112" s="26"/>
      <c r="H112" s="135">
        <f t="shared" si="11"/>
        <v>0</v>
      </c>
      <c r="J112" s="90"/>
    </row>
    <row r="113" spans="2:10" s="89" customFormat="1" ht="31.5">
      <c r="B113" s="136">
        <f>+COUNT($B$82:B112)+1</f>
        <v>25</v>
      </c>
      <c r="C113" s="58" t="s">
        <v>1153</v>
      </c>
      <c r="D113" s="59" t="s">
        <v>1162</v>
      </c>
      <c r="E113" s="57" t="s">
        <v>23</v>
      </c>
      <c r="F113" s="57">
        <v>2</v>
      </c>
      <c r="G113" s="26"/>
      <c r="H113" s="135">
        <f t="shared" si="11"/>
        <v>0</v>
      </c>
      <c r="J113" s="90"/>
    </row>
    <row r="114" spans="2:10" s="89" customFormat="1" ht="47.25">
      <c r="B114" s="136">
        <f>+COUNT($B$82:B113)+1</f>
        <v>26</v>
      </c>
      <c r="C114" s="58" t="s">
        <v>1154</v>
      </c>
      <c r="D114" s="59" t="s">
        <v>1163</v>
      </c>
      <c r="E114" s="57" t="s">
        <v>54</v>
      </c>
      <c r="F114" s="57">
        <v>30</v>
      </c>
      <c r="G114" s="26"/>
      <c r="H114" s="135">
        <f t="shared" si="11"/>
        <v>0</v>
      </c>
      <c r="J114" s="90"/>
    </row>
    <row r="115" spans="2:10" s="89" customFormat="1" ht="47.25">
      <c r="B115" s="136">
        <f>+COUNT($B$82:B114)+1</f>
        <v>27</v>
      </c>
      <c r="C115" s="58" t="s">
        <v>1155</v>
      </c>
      <c r="D115" s="59" t="s">
        <v>1164</v>
      </c>
      <c r="E115" s="57" t="s">
        <v>54</v>
      </c>
      <c r="F115" s="57">
        <v>21</v>
      </c>
      <c r="G115" s="26"/>
      <c r="H115" s="135">
        <f t="shared" si="9"/>
        <v>0</v>
      </c>
      <c r="J115" s="90"/>
    </row>
    <row r="116" spans="2:10" s="89" customFormat="1" ht="31.5">
      <c r="B116" s="136">
        <f>+COUNT($B$82:B115)+1</f>
        <v>28</v>
      </c>
      <c r="C116" s="58" t="s">
        <v>1156</v>
      </c>
      <c r="D116" s="59" t="s">
        <v>1165</v>
      </c>
      <c r="E116" s="57" t="s">
        <v>23</v>
      </c>
      <c r="F116" s="57">
        <v>1</v>
      </c>
      <c r="G116" s="26"/>
      <c r="H116" s="135">
        <f t="shared" si="9"/>
        <v>0</v>
      </c>
      <c r="J116" s="90"/>
    </row>
    <row r="117" spans="2:10" s="89" customFormat="1" ht="31.5">
      <c r="B117" s="136">
        <f>+COUNT($B$82:B116)+1</f>
        <v>29</v>
      </c>
      <c r="C117" s="58" t="s">
        <v>1157</v>
      </c>
      <c r="D117" s="59" t="s">
        <v>1166</v>
      </c>
      <c r="E117" s="57" t="s">
        <v>23</v>
      </c>
      <c r="F117" s="57">
        <v>2</v>
      </c>
      <c r="G117" s="26"/>
      <c r="H117" s="135">
        <f t="shared" si="9"/>
        <v>0</v>
      </c>
      <c r="J117" s="90"/>
    </row>
    <row r="118" spans="2:10" s="89" customFormat="1" ht="31.5">
      <c r="B118" s="136">
        <f>+COUNT($B$82:B117)+1</f>
        <v>30</v>
      </c>
      <c r="C118" s="58" t="s">
        <v>1158</v>
      </c>
      <c r="D118" s="59" t="s">
        <v>1167</v>
      </c>
      <c r="E118" s="57" t="s">
        <v>23</v>
      </c>
      <c r="F118" s="57">
        <v>1</v>
      </c>
      <c r="G118" s="26"/>
      <c r="H118" s="135">
        <f t="shared" si="9"/>
        <v>0</v>
      </c>
      <c r="J118" s="90"/>
    </row>
    <row r="119" spans="2:10" s="89" customFormat="1" ht="31.5">
      <c r="B119" s="136">
        <f>+COUNT($B$82:B118)+1</f>
        <v>31</v>
      </c>
      <c r="C119" s="58" t="s">
        <v>1159</v>
      </c>
      <c r="D119" s="59" t="s">
        <v>1168</v>
      </c>
      <c r="E119" s="57" t="s">
        <v>23</v>
      </c>
      <c r="F119" s="57">
        <v>3</v>
      </c>
      <c r="G119" s="26"/>
      <c r="H119" s="135">
        <f t="shared" si="9"/>
        <v>0</v>
      </c>
      <c r="J119" s="90"/>
    </row>
    <row r="120" spans="2:10" s="89" customFormat="1">
      <c r="B120" s="134" t="s">
        <v>870</v>
      </c>
      <c r="C120" s="183" t="s">
        <v>432</v>
      </c>
      <c r="D120" s="183"/>
      <c r="E120" s="183"/>
      <c r="F120" s="183"/>
      <c r="G120" s="24"/>
      <c r="H120" s="135"/>
      <c r="J120" s="90"/>
    </row>
    <row r="121" spans="2:10" s="89" customFormat="1" ht="64.5" customHeight="1">
      <c r="B121" s="134"/>
      <c r="C121" s="184" t="s">
        <v>1170</v>
      </c>
      <c r="D121" s="184"/>
      <c r="E121" s="184"/>
      <c r="F121" s="184"/>
      <c r="G121" s="24"/>
      <c r="H121" s="135"/>
      <c r="J121" s="90"/>
    </row>
    <row r="122" spans="2:10" s="89" customFormat="1">
      <c r="B122" s="134" t="s">
        <v>872</v>
      </c>
      <c r="C122" s="183" t="s">
        <v>873</v>
      </c>
      <c r="D122" s="183"/>
      <c r="E122" s="183"/>
      <c r="F122" s="183"/>
      <c r="G122" s="24"/>
      <c r="H122" s="135"/>
      <c r="J122" s="90"/>
    </row>
    <row r="123" spans="2:10" s="89" customFormat="1">
      <c r="B123" s="134" t="s">
        <v>874</v>
      </c>
      <c r="C123" s="183" t="s">
        <v>433</v>
      </c>
      <c r="D123" s="183"/>
      <c r="E123" s="183"/>
      <c r="F123" s="183"/>
      <c r="G123" s="24"/>
      <c r="H123" s="135"/>
      <c r="J123" s="90"/>
    </row>
    <row r="124" spans="2:10" s="89" customFormat="1" ht="31.5">
      <c r="B124" s="136">
        <f>+COUNT($B$82:B123)+1</f>
        <v>32</v>
      </c>
      <c r="C124" s="58" t="s">
        <v>434</v>
      </c>
      <c r="D124" s="59" t="s">
        <v>435</v>
      </c>
      <c r="E124" s="57" t="s">
        <v>24</v>
      </c>
      <c r="F124" s="57">
        <v>185</v>
      </c>
      <c r="G124" s="26"/>
      <c r="H124" s="135">
        <f t="shared" ref="H124:H125" si="12">+$F124*G124</f>
        <v>0</v>
      </c>
      <c r="J124" s="90"/>
    </row>
    <row r="125" spans="2:10" s="89" customFormat="1" ht="47.25">
      <c r="B125" s="136">
        <f>+COUNT($B$82:B124)+1</f>
        <v>33</v>
      </c>
      <c r="C125" s="58" t="s">
        <v>436</v>
      </c>
      <c r="D125" s="59" t="s">
        <v>875</v>
      </c>
      <c r="E125" s="57" t="s">
        <v>24</v>
      </c>
      <c r="F125" s="57">
        <v>98</v>
      </c>
      <c r="G125" s="26"/>
      <c r="H125" s="135">
        <f t="shared" si="12"/>
        <v>0</v>
      </c>
      <c r="J125" s="90"/>
    </row>
    <row r="126" spans="2:10" s="89" customFormat="1" ht="47.25">
      <c r="B126" s="136">
        <f>+COUNT($B$82:B125)+1</f>
        <v>34</v>
      </c>
      <c r="C126" s="58" t="s">
        <v>437</v>
      </c>
      <c r="D126" s="59" t="s">
        <v>876</v>
      </c>
      <c r="E126" s="57" t="s">
        <v>24</v>
      </c>
      <c r="F126" s="57">
        <v>98</v>
      </c>
      <c r="G126" s="26"/>
      <c r="H126" s="135">
        <f t="shared" ref="H126:H137" si="13">+$F126*G126</f>
        <v>0</v>
      </c>
      <c r="J126" s="90"/>
    </row>
    <row r="127" spans="2:10" s="89" customFormat="1" ht="47.25">
      <c r="B127" s="136">
        <f>+COUNT($B$82:B126)+1</f>
        <v>35</v>
      </c>
      <c r="C127" s="58" t="s">
        <v>438</v>
      </c>
      <c r="D127" s="59" t="s">
        <v>883</v>
      </c>
      <c r="E127" s="57" t="s">
        <v>24</v>
      </c>
      <c r="F127" s="57">
        <v>98</v>
      </c>
      <c r="G127" s="26"/>
      <c r="H127" s="135">
        <f t="shared" si="13"/>
        <v>0</v>
      </c>
      <c r="J127" s="90"/>
    </row>
    <row r="128" spans="2:10" s="89" customFormat="1" ht="47.25">
      <c r="B128" s="136">
        <f>+COUNT($B$82:B127)+1</f>
        <v>36</v>
      </c>
      <c r="C128" s="58" t="s">
        <v>439</v>
      </c>
      <c r="D128" s="59" t="s">
        <v>877</v>
      </c>
      <c r="E128" s="57" t="s">
        <v>24</v>
      </c>
      <c r="F128" s="57">
        <v>98</v>
      </c>
      <c r="G128" s="26"/>
      <c r="H128" s="135">
        <f t="shared" si="13"/>
        <v>0</v>
      </c>
      <c r="J128" s="90"/>
    </row>
    <row r="129" spans="2:10" s="89" customFormat="1" ht="31.5">
      <c r="B129" s="136">
        <f>+COUNT($B$82:B128)+1</f>
        <v>37</v>
      </c>
      <c r="C129" s="58" t="s">
        <v>1171</v>
      </c>
      <c r="D129" s="59" t="s">
        <v>1174</v>
      </c>
      <c r="E129" s="57" t="s">
        <v>24</v>
      </c>
      <c r="F129" s="57">
        <v>2.8</v>
      </c>
      <c r="G129" s="26"/>
      <c r="H129" s="135">
        <f t="shared" si="13"/>
        <v>0</v>
      </c>
      <c r="J129" s="90"/>
    </row>
    <row r="130" spans="2:10" s="89" customFormat="1" ht="63">
      <c r="B130" s="136">
        <f>+COUNT($B$82:B129)+1</f>
        <v>38</v>
      </c>
      <c r="C130" s="58" t="s">
        <v>1172</v>
      </c>
      <c r="D130" s="59" t="s">
        <v>1175</v>
      </c>
      <c r="E130" s="57" t="s">
        <v>24</v>
      </c>
      <c r="F130" s="57">
        <v>85</v>
      </c>
      <c r="G130" s="26"/>
      <c r="H130" s="135">
        <f t="shared" si="13"/>
        <v>0</v>
      </c>
      <c r="J130" s="90"/>
    </row>
    <row r="131" spans="2:10" s="89" customFormat="1" ht="47.25">
      <c r="B131" s="136">
        <f>+COUNT($B$82:B130)+1</f>
        <v>39</v>
      </c>
      <c r="C131" s="58" t="s">
        <v>440</v>
      </c>
      <c r="D131" s="59" t="s">
        <v>878</v>
      </c>
      <c r="E131" s="57" t="s">
        <v>24</v>
      </c>
      <c r="F131" s="57">
        <v>152</v>
      </c>
      <c r="G131" s="26"/>
      <c r="H131" s="135">
        <f t="shared" si="13"/>
        <v>0</v>
      </c>
      <c r="J131" s="90"/>
    </row>
    <row r="132" spans="2:10" s="89" customFormat="1">
      <c r="B132" s="136">
        <f>+COUNT($B$82:B131)+1</f>
        <v>40</v>
      </c>
      <c r="C132" s="58" t="s">
        <v>441</v>
      </c>
      <c r="D132" s="59" t="s">
        <v>442</v>
      </c>
      <c r="E132" s="57" t="s">
        <v>24</v>
      </c>
      <c r="F132" s="57">
        <v>152</v>
      </c>
      <c r="G132" s="26"/>
      <c r="H132" s="135">
        <f t="shared" si="13"/>
        <v>0</v>
      </c>
      <c r="J132" s="90"/>
    </row>
    <row r="133" spans="2:10" s="89" customFormat="1" ht="47.25">
      <c r="B133" s="136">
        <f>+COUNT($B$82:B132)+1</f>
        <v>41</v>
      </c>
      <c r="C133" s="58" t="s">
        <v>443</v>
      </c>
      <c r="D133" s="59" t="s">
        <v>879</v>
      </c>
      <c r="E133" s="57" t="s">
        <v>24</v>
      </c>
      <c r="F133" s="57">
        <v>162.35</v>
      </c>
      <c r="G133" s="26"/>
      <c r="H133" s="135">
        <f t="shared" si="13"/>
        <v>0</v>
      </c>
      <c r="J133" s="90"/>
    </row>
    <row r="134" spans="2:10" s="89" customFormat="1" ht="31.5">
      <c r="B134" s="136">
        <f>+COUNT($B$82:B133)+1</f>
        <v>42</v>
      </c>
      <c r="C134" s="58" t="s">
        <v>444</v>
      </c>
      <c r="D134" s="59" t="s">
        <v>445</v>
      </c>
      <c r="E134" s="57" t="s">
        <v>24</v>
      </c>
      <c r="F134" s="57">
        <v>84.2</v>
      </c>
      <c r="G134" s="26"/>
      <c r="H134" s="135">
        <f t="shared" si="13"/>
        <v>0</v>
      </c>
      <c r="J134" s="90"/>
    </row>
    <row r="135" spans="2:10" s="89" customFormat="1" ht="63">
      <c r="B135" s="136">
        <f>+COUNT($B$82:B134)+1</f>
        <v>43</v>
      </c>
      <c r="C135" s="58" t="s">
        <v>446</v>
      </c>
      <c r="D135" s="59" t="s">
        <v>880</v>
      </c>
      <c r="E135" s="57" t="s">
        <v>54</v>
      </c>
      <c r="F135" s="57">
        <v>20</v>
      </c>
      <c r="G135" s="26"/>
      <c r="H135" s="135">
        <f t="shared" si="13"/>
        <v>0</v>
      </c>
      <c r="J135" s="90"/>
    </row>
    <row r="136" spans="2:10" s="89" customFormat="1" ht="94.5">
      <c r="B136" s="136">
        <f>+COUNT($B$82:B135)+1</f>
        <v>44</v>
      </c>
      <c r="C136" s="58" t="s">
        <v>1173</v>
      </c>
      <c r="D136" s="59" t="s">
        <v>1176</v>
      </c>
      <c r="E136" s="57" t="s">
        <v>54</v>
      </c>
      <c r="F136" s="57">
        <v>25.3</v>
      </c>
      <c r="G136" s="26"/>
      <c r="H136" s="135">
        <f t="shared" si="13"/>
        <v>0</v>
      </c>
      <c r="J136" s="90"/>
    </row>
    <row r="137" spans="2:10" s="89" customFormat="1" ht="31.5">
      <c r="B137" s="136">
        <f>+COUNT($B$82:B136)+1</f>
        <v>45</v>
      </c>
      <c r="C137" s="58" t="s">
        <v>438</v>
      </c>
      <c r="D137" s="59" t="s">
        <v>881</v>
      </c>
      <c r="E137" s="57" t="s">
        <v>24</v>
      </c>
      <c r="F137" s="57">
        <v>42.8</v>
      </c>
      <c r="G137" s="26"/>
      <c r="H137" s="135">
        <f t="shared" si="13"/>
        <v>0</v>
      </c>
      <c r="J137" s="90"/>
    </row>
    <row r="138" spans="2:10" s="89" customFormat="1" ht="15.75" customHeight="1">
      <c r="B138" s="141"/>
      <c r="C138" s="142"/>
      <c r="D138" s="143"/>
      <c r="E138" s="144"/>
      <c r="F138" s="145"/>
      <c r="G138" s="64"/>
      <c r="H138" s="146"/>
    </row>
    <row r="139" spans="2:10" s="89" customFormat="1" ht="16.5" thickBot="1">
      <c r="B139" s="147"/>
      <c r="C139" s="148"/>
      <c r="D139" s="148"/>
      <c r="E139" s="149"/>
      <c r="F139" s="149"/>
      <c r="G139" s="25" t="str">
        <f>C81&amp;" SKUPAJ:"</f>
        <v>GRADBENA IN OBRTNIŠKA DELA SKUPAJ:</v>
      </c>
      <c r="H139" s="150">
        <f>SUM(H$83:H$137)</f>
        <v>0</v>
      </c>
    </row>
    <row r="141" spans="2:10" s="89" customFormat="1">
      <c r="B141" s="130" t="s">
        <v>69</v>
      </c>
      <c r="C141" s="182" t="s">
        <v>8</v>
      </c>
      <c r="D141" s="182"/>
      <c r="E141" s="131"/>
      <c r="F141" s="132"/>
      <c r="G141" s="23"/>
      <c r="H141" s="133"/>
      <c r="J141" s="90"/>
    </row>
    <row r="142" spans="2:10" s="89" customFormat="1">
      <c r="B142" s="134" t="s">
        <v>888</v>
      </c>
      <c r="C142" s="183" t="s">
        <v>889</v>
      </c>
      <c r="D142" s="183"/>
      <c r="E142" s="183"/>
      <c r="F142" s="183"/>
      <c r="G142" s="24"/>
      <c r="H142" s="135"/>
    </row>
    <row r="143" spans="2:10" s="89" customFormat="1">
      <c r="B143" s="136">
        <f>+COUNT($B$142:B142)+1</f>
        <v>1</v>
      </c>
      <c r="C143" s="58" t="s">
        <v>450</v>
      </c>
      <c r="D143" s="59" t="s">
        <v>451</v>
      </c>
      <c r="E143" s="57" t="s">
        <v>23</v>
      </c>
      <c r="F143" s="57">
        <v>1</v>
      </c>
      <c r="G143" s="26"/>
      <c r="H143" s="135">
        <f t="shared" ref="H143" si="14">+$F143*G143</f>
        <v>0</v>
      </c>
      <c r="J143" s="90"/>
    </row>
    <row r="144" spans="2:10" s="89" customFormat="1" ht="15.75" customHeight="1">
      <c r="B144" s="136">
        <f>+COUNT($B$142:B143)+1</f>
        <v>2</v>
      </c>
      <c r="C144" s="58" t="s">
        <v>452</v>
      </c>
      <c r="D144" s="59" t="s">
        <v>70</v>
      </c>
      <c r="E144" s="57" t="s">
        <v>71</v>
      </c>
      <c r="F144" s="57">
        <v>35</v>
      </c>
      <c r="G144" s="26"/>
      <c r="H144" s="135">
        <f t="shared" ref="H144:H145" si="15">+$F144*G144</f>
        <v>0</v>
      </c>
    </row>
    <row r="145" spans="2:10" s="89" customFormat="1">
      <c r="B145" s="136">
        <f>+COUNT($B$142:B144)+1</f>
        <v>3</v>
      </c>
      <c r="C145" s="58" t="s">
        <v>453</v>
      </c>
      <c r="D145" s="59" t="s">
        <v>454</v>
      </c>
      <c r="E145" s="57" t="s">
        <v>71</v>
      </c>
      <c r="F145" s="57">
        <v>16</v>
      </c>
      <c r="G145" s="26"/>
      <c r="H145" s="135">
        <f t="shared" si="15"/>
        <v>0</v>
      </c>
      <c r="J145" s="90"/>
    </row>
    <row r="146" spans="2:10" s="89" customFormat="1" ht="15.75" customHeight="1">
      <c r="B146" s="141"/>
      <c r="C146" s="142"/>
      <c r="D146" s="143"/>
      <c r="E146" s="144"/>
      <c r="F146" s="145"/>
      <c r="G146" s="64"/>
      <c r="H146" s="146"/>
    </row>
    <row r="147" spans="2:10" s="89" customFormat="1" ht="16.5" thickBot="1">
      <c r="B147" s="147"/>
      <c r="C147" s="148"/>
      <c r="D147" s="148"/>
      <c r="E147" s="149"/>
      <c r="F147" s="149"/>
      <c r="G147" s="25" t="str">
        <f>C141&amp;" SKUPAJ:"</f>
        <v>TUJE STORITVE SKUPAJ:</v>
      </c>
      <c r="H147" s="150">
        <f>SUM(H$143:H$145)</f>
        <v>0</v>
      </c>
    </row>
  </sheetData>
  <sheetProtection algorithmName="SHA-512" hashValue="twbrtizvGW5eQObbVtrWYGzIvGEqo3QU6soFmJ7NLVbBm8X2rqkD1rzv1YYn5Id5Z3aNVirYRFe6I3fBl2N0tA==" saltValue="WGmGSbPs/Nq2jOvrxp9rFw==" spinCount="100000" sheet="1" objects="1" scenarios="1"/>
  <mergeCells count="38">
    <mergeCell ref="C21:F21"/>
    <mergeCell ref="C44:F44"/>
    <mergeCell ref="C45:F45"/>
    <mergeCell ref="C58:F58"/>
    <mergeCell ref="C57:F57"/>
    <mergeCell ref="C49:F49"/>
    <mergeCell ref="C51:F51"/>
    <mergeCell ref="C54:F54"/>
    <mergeCell ref="C141:D141"/>
    <mergeCell ref="C142:F142"/>
    <mergeCell ref="C81:D81"/>
    <mergeCell ref="C82:F82"/>
    <mergeCell ref="C123:F123"/>
    <mergeCell ref="C83:F83"/>
    <mergeCell ref="C92:F92"/>
    <mergeCell ref="C95:F95"/>
    <mergeCell ref="C96:F96"/>
    <mergeCell ref="C97:F97"/>
    <mergeCell ref="C109:F109"/>
    <mergeCell ref="C120:F120"/>
    <mergeCell ref="C121:F121"/>
    <mergeCell ref="C122:F122"/>
    <mergeCell ref="C69:F69"/>
    <mergeCell ref="C72:F72"/>
    <mergeCell ref="C71:F71"/>
    <mergeCell ref="C74:F74"/>
    <mergeCell ref="C20:F20"/>
    <mergeCell ref="C24:F24"/>
    <mergeCell ref="C28:F28"/>
    <mergeCell ref="C36:F36"/>
    <mergeCell ref="C37:F37"/>
    <mergeCell ref="C23:D23"/>
    <mergeCell ref="C25:F25"/>
    <mergeCell ref="C43:D43"/>
    <mergeCell ref="C64:D64"/>
    <mergeCell ref="C65:F65"/>
    <mergeCell ref="C66:F66"/>
    <mergeCell ref="C67:F67"/>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59" min="1" max="7" man="1"/>
    <brk id="93" min="1" max="7" man="1"/>
  </rowBreaks>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F66C5-A405-4C47-8B19-1920CD316EEE}">
  <sheetPr>
    <tabColor rgb="FFFF0000"/>
  </sheetPr>
  <dimension ref="B1:K108"/>
  <sheetViews>
    <sheetView view="pageBreakPreview" zoomScaleNormal="100" zoomScaleSheetLayoutView="100" workbookViewId="0">
      <selection activeCell="F7" sqref="F7"/>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57</v>
      </c>
      <c r="C1" s="85" t="str">
        <f ca="1">MID(CELL("filename",A1),FIND("]",CELL("filename",A1))+1,255)</f>
        <v>HODNIK ZA PEŠCE-2</v>
      </c>
    </row>
    <row r="3" spans="2:10">
      <c r="B3" s="91" t="s">
        <v>14</v>
      </c>
    </row>
    <row r="4" spans="2:10">
      <c r="B4" s="93" t="str">
        <f ca="1">"REKAPITULACIJA "&amp;C1</f>
        <v>REKAPITULACIJA HODNIK ZA PEŠCE-2</v>
      </c>
      <c r="C4" s="94"/>
      <c r="D4" s="94"/>
      <c r="E4" s="95"/>
      <c r="F4" s="95"/>
      <c r="G4" s="19"/>
      <c r="H4" s="57"/>
      <c r="I4" s="96"/>
    </row>
    <row r="5" spans="2:10">
      <c r="B5" s="97"/>
      <c r="C5" s="98"/>
      <c r="D5" s="99"/>
      <c r="H5" s="100"/>
      <c r="I5" s="101"/>
      <c r="J5" s="102"/>
    </row>
    <row r="6" spans="2:10">
      <c r="B6" s="103" t="s">
        <v>47</v>
      </c>
      <c r="D6" s="104" t="str">
        <f>VLOOKUP(B6,$B$18:$H$9866,2,FALSE)</f>
        <v>PREDDELA</v>
      </c>
      <c r="E6" s="105"/>
      <c r="F6" s="88"/>
      <c r="H6" s="106">
        <f>VLOOKUP($D6&amp;" SKUPAJ:",$G$18:H$9866,2,FALSE)</f>
        <v>0</v>
      </c>
      <c r="I6" s="107"/>
      <c r="J6" s="108"/>
    </row>
    <row r="7" spans="2:10">
      <c r="B7" s="103"/>
      <c r="D7" s="104"/>
      <c r="E7" s="105"/>
      <c r="F7" s="88"/>
      <c r="H7" s="106"/>
      <c r="I7" s="109"/>
      <c r="J7" s="110"/>
    </row>
    <row r="8" spans="2:10">
      <c r="B8" s="103" t="s">
        <v>48</v>
      </c>
      <c r="D8" s="104" t="str">
        <f>VLOOKUP(B8,$B$18:$H$9866,2,FALSE)</f>
        <v>ZEMELJSKA DELA IN TEMELJENJE</v>
      </c>
      <c r="E8" s="105"/>
      <c r="F8" s="88"/>
      <c r="H8" s="106">
        <f>VLOOKUP($D8&amp;" SKUPAJ:",$G$18:H$9866,2,FALSE)</f>
        <v>0</v>
      </c>
      <c r="I8" s="111"/>
      <c r="J8" s="112"/>
    </row>
    <row r="9" spans="2:10">
      <c r="B9" s="103"/>
      <c r="D9" s="104"/>
      <c r="E9" s="105"/>
      <c r="F9" s="88"/>
      <c r="H9" s="106"/>
      <c r="I9" s="96"/>
    </row>
    <row r="10" spans="2:10">
      <c r="B10" s="103" t="s">
        <v>45</v>
      </c>
      <c r="D10" s="104" t="str">
        <f>VLOOKUP(B10,$B$18:$H$9866,2,FALSE)</f>
        <v>VOZIŠČE KONSTRUKCIJE</v>
      </c>
      <c r="E10" s="105"/>
      <c r="F10" s="88"/>
      <c r="H10" s="106">
        <f>VLOOKUP($D10&amp;" SKUPAJ:",$G$18:H$9866,2,FALSE)</f>
        <v>0</v>
      </c>
    </row>
    <row r="11" spans="2:10">
      <c r="B11" s="103"/>
      <c r="D11" s="104"/>
      <c r="E11" s="105"/>
      <c r="F11" s="88"/>
      <c r="H11" s="106"/>
    </row>
    <row r="12" spans="2:10">
      <c r="B12" s="103" t="s">
        <v>53</v>
      </c>
      <c r="D12" s="104" t="str">
        <f>VLOOKUP(B12,$B$18:$H$9866,2,FALSE)</f>
        <v>GRADBENA DELA</v>
      </c>
      <c r="E12" s="105"/>
      <c r="F12" s="88"/>
      <c r="H12" s="106">
        <f>VLOOKUP($D12&amp;" SKUPAJ:",$G$18:H$9866,2,FALSE)</f>
        <v>0</v>
      </c>
    </row>
    <row r="13" spans="2:10">
      <c r="B13" s="103"/>
      <c r="D13" s="104"/>
      <c r="E13" s="105"/>
      <c r="F13" s="88"/>
      <c r="H13" s="106"/>
    </row>
    <row r="14" spans="2:10">
      <c r="B14" s="103" t="s">
        <v>69</v>
      </c>
      <c r="D14" s="104" t="str">
        <f>VLOOKUP(B14,$B$18:$H$9866,2,FALSE)</f>
        <v>TUJE STORITVE</v>
      </c>
      <c r="E14" s="105"/>
      <c r="F14" s="88"/>
      <c r="H14" s="106">
        <f>VLOOKUP($D14&amp;" SKUPAJ:",$G$18:H$9866,2,FALSE)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HODNIK ZA PEŠCE-2 (BREZ DDV):</v>
      </c>
      <c r="H16" s="124">
        <f>ROUND(SUM(H6:H14),2)</f>
        <v>0</v>
      </c>
    </row>
    <row r="18" spans="2:11" s="89" customFormat="1" ht="16.5" thickBot="1">
      <c r="B18" s="125" t="s">
        <v>0</v>
      </c>
      <c r="C18" s="126" t="s">
        <v>1</v>
      </c>
      <c r="D18" s="127" t="s">
        <v>2</v>
      </c>
      <c r="E18" s="128" t="s">
        <v>3</v>
      </c>
      <c r="F18" s="128" t="s">
        <v>4</v>
      </c>
      <c r="G18" s="22" t="s">
        <v>5</v>
      </c>
      <c r="H18" s="128" t="s">
        <v>6</v>
      </c>
    </row>
    <row r="20" spans="2:11">
      <c r="B20" s="129"/>
      <c r="C20" s="129"/>
      <c r="D20" s="129"/>
      <c r="E20" s="129"/>
      <c r="F20" s="129"/>
      <c r="G20" s="78"/>
      <c r="H20" s="129"/>
    </row>
    <row r="22" spans="2:11" s="89" customFormat="1">
      <c r="B22" s="130" t="s">
        <v>47</v>
      </c>
      <c r="C22" s="182" t="s">
        <v>97</v>
      </c>
      <c r="D22" s="182"/>
      <c r="E22" s="131"/>
      <c r="F22" s="132"/>
      <c r="G22" s="23"/>
      <c r="H22" s="133"/>
    </row>
    <row r="23" spans="2:11" s="89" customFormat="1" ht="51.75" customHeight="1">
      <c r="B23" s="134"/>
      <c r="C23" s="184" t="s">
        <v>1177</v>
      </c>
      <c r="D23" s="184"/>
      <c r="E23" s="184"/>
      <c r="F23" s="184"/>
      <c r="G23" s="24"/>
      <c r="H23" s="135"/>
    </row>
    <row r="24" spans="2:11" s="89" customFormat="1">
      <c r="B24" s="134" t="s">
        <v>67</v>
      </c>
      <c r="C24" s="183" t="s">
        <v>129</v>
      </c>
      <c r="D24" s="183"/>
      <c r="E24" s="183"/>
      <c r="F24" s="183"/>
      <c r="G24" s="24"/>
      <c r="H24" s="135"/>
      <c r="K24" s="87"/>
    </row>
    <row r="25" spans="2:11" s="89" customFormat="1" ht="47.25">
      <c r="B25" s="136">
        <f>+COUNT($B$23:B24)+1</f>
        <v>1</v>
      </c>
      <c r="C25" s="58" t="s">
        <v>605</v>
      </c>
      <c r="D25" s="59" t="s">
        <v>1180</v>
      </c>
      <c r="E25" s="57" t="s">
        <v>24</v>
      </c>
      <c r="F25" s="57">
        <v>125</v>
      </c>
      <c r="G25" s="26"/>
      <c r="H25" s="135">
        <f t="shared" ref="H25" si="0">+$F25*G25</f>
        <v>0</v>
      </c>
      <c r="K25" s="87"/>
    </row>
    <row r="26" spans="2:11" s="89" customFormat="1" ht="47.25">
      <c r="B26" s="136">
        <f>+COUNT($B$23:B25)+1</f>
        <v>2</v>
      </c>
      <c r="C26" s="58" t="s">
        <v>606</v>
      </c>
      <c r="D26" s="59" t="s">
        <v>1181</v>
      </c>
      <c r="E26" s="57" t="s">
        <v>24</v>
      </c>
      <c r="F26" s="57">
        <v>50</v>
      </c>
      <c r="G26" s="26"/>
      <c r="H26" s="135">
        <f t="shared" ref="H26:H31" si="1">+$F26*G26</f>
        <v>0</v>
      </c>
      <c r="K26" s="87"/>
    </row>
    <row r="27" spans="2:11" s="89" customFormat="1" ht="31.5">
      <c r="B27" s="136">
        <f>+COUNT($B$23:B26)+1</f>
        <v>3</v>
      </c>
      <c r="C27" s="58" t="s">
        <v>608</v>
      </c>
      <c r="D27" s="59" t="s">
        <v>1182</v>
      </c>
      <c r="E27" s="57" t="s">
        <v>54</v>
      </c>
      <c r="F27" s="57">
        <v>14</v>
      </c>
      <c r="G27" s="26"/>
      <c r="H27" s="135">
        <f t="shared" si="1"/>
        <v>0</v>
      </c>
      <c r="K27" s="87"/>
    </row>
    <row r="28" spans="2:11" s="89" customFormat="1" ht="31.5">
      <c r="B28" s="136">
        <f>+COUNT($B$23:B27)+1</f>
        <v>4</v>
      </c>
      <c r="C28" s="58" t="s">
        <v>145</v>
      </c>
      <c r="D28" s="59" t="s">
        <v>1183</v>
      </c>
      <c r="E28" s="57" t="s">
        <v>54</v>
      </c>
      <c r="F28" s="57">
        <v>12</v>
      </c>
      <c r="G28" s="26"/>
      <c r="H28" s="135">
        <f t="shared" si="1"/>
        <v>0</v>
      </c>
      <c r="K28" s="87"/>
    </row>
    <row r="29" spans="2:11" s="89" customFormat="1" ht="47.25">
      <c r="B29" s="136">
        <f>+COUNT($B$23:B28)+1</f>
        <v>5</v>
      </c>
      <c r="C29" s="58" t="s">
        <v>1178</v>
      </c>
      <c r="D29" s="59" t="s">
        <v>1184</v>
      </c>
      <c r="E29" s="57" t="s">
        <v>54</v>
      </c>
      <c r="F29" s="57">
        <v>46</v>
      </c>
      <c r="G29" s="26"/>
      <c r="H29" s="135">
        <f t="shared" si="1"/>
        <v>0</v>
      </c>
      <c r="K29" s="87"/>
    </row>
    <row r="30" spans="2:11" s="89" customFormat="1" ht="47.25">
      <c r="B30" s="136">
        <f>+COUNT($B$23:B29)+1</f>
        <v>6</v>
      </c>
      <c r="C30" s="58" t="s">
        <v>1179</v>
      </c>
      <c r="D30" s="59" t="s">
        <v>956</v>
      </c>
      <c r="E30" s="57" t="s">
        <v>24</v>
      </c>
      <c r="F30" s="57">
        <v>38</v>
      </c>
      <c r="G30" s="26"/>
      <c r="H30" s="135">
        <f t="shared" si="1"/>
        <v>0</v>
      </c>
      <c r="K30" s="87"/>
    </row>
    <row r="31" spans="2:11" s="89" customFormat="1" ht="31.5">
      <c r="B31" s="136">
        <f>+COUNT($B$23:B30)+1</f>
        <v>7</v>
      </c>
      <c r="C31" s="58" t="s">
        <v>603</v>
      </c>
      <c r="D31" s="59" t="s">
        <v>685</v>
      </c>
      <c r="E31" s="57" t="s">
        <v>23</v>
      </c>
      <c r="F31" s="57">
        <v>7</v>
      </c>
      <c r="G31" s="26"/>
      <c r="H31" s="135">
        <f t="shared" si="1"/>
        <v>0</v>
      </c>
      <c r="K31" s="87"/>
    </row>
    <row r="32" spans="2:11" s="89" customFormat="1" ht="15.75" customHeight="1">
      <c r="B32" s="141"/>
      <c r="C32" s="142"/>
      <c r="D32" s="143"/>
      <c r="E32" s="144"/>
      <c r="F32" s="145"/>
      <c r="G32" s="64"/>
      <c r="H32" s="146"/>
    </row>
    <row r="33" spans="2:8" s="89" customFormat="1">
      <c r="B33" s="147"/>
      <c r="C33" s="148"/>
      <c r="D33" s="148"/>
      <c r="E33" s="149"/>
      <c r="F33" s="149"/>
      <c r="G33" s="25" t="str">
        <f>C22&amp;" SKUPAJ:"</f>
        <v>PREDDELA SKUPAJ:</v>
      </c>
      <c r="H33" s="150">
        <f>SUM(H$24:H$31)</f>
        <v>0</v>
      </c>
    </row>
    <row r="34" spans="2:8" s="89" customFormat="1">
      <c r="B34" s="141"/>
      <c r="C34" s="142"/>
      <c r="D34" s="143"/>
      <c r="E34" s="144"/>
      <c r="F34" s="145"/>
      <c r="G34" s="64"/>
      <c r="H34" s="146"/>
    </row>
    <row r="35" spans="2:8" s="89" customFormat="1">
      <c r="B35" s="130" t="s">
        <v>48</v>
      </c>
      <c r="C35" s="182" t="s">
        <v>168</v>
      </c>
      <c r="D35" s="182"/>
      <c r="E35" s="131"/>
      <c r="F35" s="132"/>
      <c r="G35" s="23"/>
      <c r="H35" s="133"/>
    </row>
    <row r="36" spans="2:8" s="89" customFormat="1">
      <c r="B36" s="134" t="s">
        <v>74</v>
      </c>
      <c r="C36" s="183" t="s">
        <v>121</v>
      </c>
      <c r="D36" s="183"/>
      <c r="E36" s="183"/>
      <c r="F36" s="183"/>
      <c r="G36" s="24"/>
      <c r="H36" s="135"/>
    </row>
    <row r="37" spans="2:8" s="89" customFormat="1" ht="31.5">
      <c r="B37" s="136">
        <f>+COUNT($B36:B$36)+1</f>
        <v>1</v>
      </c>
      <c r="C37" s="58" t="s">
        <v>169</v>
      </c>
      <c r="D37" s="59" t="s">
        <v>1186</v>
      </c>
      <c r="E37" s="57" t="s">
        <v>25</v>
      </c>
      <c r="F37" s="57">
        <v>96</v>
      </c>
      <c r="G37" s="26"/>
      <c r="H37" s="135">
        <f t="shared" ref="H37" si="2">+$F37*G37</f>
        <v>0</v>
      </c>
    </row>
    <row r="38" spans="2:8" s="89" customFormat="1" ht="31.5">
      <c r="B38" s="136">
        <f>+COUNT($B$37:B37)+1</f>
        <v>2</v>
      </c>
      <c r="C38" s="58" t="s">
        <v>170</v>
      </c>
      <c r="D38" s="59" t="s">
        <v>711</v>
      </c>
      <c r="E38" s="57" t="s">
        <v>25</v>
      </c>
      <c r="F38" s="57">
        <v>650</v>
      </c>
      <c r="G38" s="26"/>
      <c r="H38" s="135">
        <f t="shared" ref="H38:H43" si="3">+$F38*G38</f>
        <v>0</v>
      </c>
    </row>
    <row r="39" spans="2:8" s="89" customFormat="1" ht="31.5">
      <c r="B39" s="136">
        <f>+COUNT($B$37:B38)+1</f>
        <v>3</v>
      </c>
      <c r="C39" s="58" t="s">
        <v>1185</v>
      </c>
      <c r="D39" s="59" t="s">
        <v>712</v>
      </c>
      <c r="E39" s="57" t="s">
        <v>25</v>
      </c>
      <c r="F39" s="57">
        <v>24</v>
      </c>
      <c r="G39" s="26"/>
      <c r="H39" s="135">
        <f t="shared" si="3"/>
        <v>0</v>
      </c>
    </row>
    <row r="40" spans="2:8" s="89" customFormat="1" ht="31.5">
      <c r="B40" s="136">
        <f>+COUNT($B$37:B39)+1</f>
        <v>4</v>
      </c>
      <c r="C40" s="58" t="s">
        <v>613</v>
      </c>
      <c r="D40" s="59" t="s">
        <v>714</v>
      </c>
      <c r="E40" s="57" t="s">
        <v>25</v>
      </c>
      <c r="F40" s="57">
        <v>42</v>
      </c>
      <c r="G40" s="26"/>
      <c r="H40" s="135">
        <f t="shared" si="3"/>
        <v>0</v>
      </c>
    </row>
    <row r="41" spans="2:8" s="89" customFormat="1" ht="63">
      <c r="B41" s="136">
        <f>+COUNT($B$37:B40)+1</f>
        <v>5</v>
      </c>
      <c r="C41" s="58" t="s">
        <v>175</v>
      </c>
      <c r="D41" s="59" t="s">
        <v>1187</v>
      </c>
      <c r="E41" s="57" t="s">
        <v>25</v>
      </c>
      <c r="F41" s="57">
        <v>46</v>
      </c>
      <c r="G41" s="26"/>
      <c r="H41" s="135">
        <f t="shared" si="3"/>
        <v>0</v>
      </c>
    </row>
    <row r="42" spans="2:8" s="89" customFormat="1">
      <c r="B42" s="134" t="s">
        <v>75</v>
      </c>
      <c r="C42" s="183" t="s">
        <v>130</v>
      </c>
      <c r="D42" s="183"/>
      <c r="E42" s="183"/>
      <c r="F42" s="183"/>
      <c r="G42" s="24"/>
      <c r="H42" s="135"/>
    </row>
    <row r="43" spans="2:8" s="89" customFormat="1" ht="31.5">
      <c r="B43" s="136">
        <f>+COUNT($B$37:B42)+1</f>
        <v>6</v>
      </c>
      <c r="C43" s="58" t="s">
        <v>181</v>
      </c>
      <c r="D43" s="59" t="s">
        <v>720</v>
      </c>
      <c r="E43" s="57" t="s">
        <v>24</v>
      </c>
      <c r="F43" s="57">
        <v>800</v>
      </c>
      <c r="G43" s="26"/>
      <c r="H43" s="135">
        <f t="shared" si="3"/>
        <v>0</v>
      </c>
    </row>
    <row r="44" spans="2:8" s="89" customFormat="1" ht="31.5">
      <c r="B44" s="136">
        <f>+COUNT($B$37:B43)+1</f>
        <v>7</v>
      </c>
      <c r="C44" s="58" t="s">
        <v>182</v>
      </c>
      <c r="D44" s="59" t="s">
        <v>721</v>
      </c>
      <c r="E44" s="57" t="s">
        <v>24</v>
      </c>
      <c r="F44" s="57">
        <v>250</v>
      </c>
      <c r="G44" s="26"/>
      <c r="H44" s="135">
        <f t="shared" ref="H44:H46" si="4">+$F44*G44</f>
        <v>0</v>
      </c>
    </row>
    <row r="45" spans="2:8" s="89" customFormat="1" ht="15.75" customHeight="1">
      <c r="B45" s="134" t="s">
        <v>103</v>
      </c>
      <c r="C45" s="183" t="s">
        <v>131</v>
      </c>
      <c r="D45" s="183"/>
      <c r="E45" s="183"/>
      <c r="F45" s="183"/>
      <c r="G45" s="24"/>
      <c r="H45" s="135"/>
    </row>
    <row r="46" spans="2:8" s="89" customFormat="1" ht="31.5">
      <c r="B46" s="136">
        <f>+COUNT($B$37:B45)+1</f>
        <v>8</v>
      </c>
      <c r="C46" s="58" t="s">
        <v>615</v>
      </c>
      <c r="D46" s="59" t="s">
        <v>1056</v>
      </c>
      <c r="E46" s="57" t="s">
        <v>24</v>
      </c>
      <c r="F46" s="57">
        <v>1050</v>
      </c>
      <c r="G46" s="26"/>
      <c r="H46" s="135">
        <f t="shared" si="4"/>
        <v>0</v>
      </c>
    </row>
    <row r="47" spans="2:8" s="89" customFormat="1">
      <c r="B47" s="134" t="s">
        <v>76</v>
      </c>
      <c r="C47" s="183" t="s">
        <v>184</v>
      </c>
      <c r="D47" s="183"/>
      <c r="E47" s="183"/>
      <c r="F47" s="183"/>
      <c r="G47" s="24"/>
      <c r="H47" s="135"/>
    </row>
    <row r="48" spans="2:8" s="89" customFormat="1" ht="15.75" customHeight="1">
      <c r="B48" s="136">
        <f>+COUNT($B$37:B47)+1</f>
        <v>9</v>
      </c>
      <c r="C48" s="58" t="s">
        <v>185</v>
      </c>
      <c r="D48" s="59" t="s">
        <v>1188</v>
      </c>
      <c r="E48" s="57" t="s">
        <v>25</v>
      </c>
      <c r="F48" s="57">
        <v>580</v>
      </c>
      <c r="G48" s="26"/>
      <c r="H48" s="135">
        <f t="shared" ref="H48" si="5">+$F48*G48</f>
        <v>0</v>
      </c>
    </row>
    <row r="49" spans="2:10" s="89" customFormat="1">
      <c r="B49" s="134" t="s">
        <v>78</v>
      </c>
      <c r="C49" s="183" t="s">
        <v>122</v>
      </c>
      <c r="D49" s="183"/>
      <c r="E49" s="183"/>
      <c r="F49" s="183"/>
      <c r="G49" s="24"/>
      <c r="H49" s="135"/>
    </row>
    <row r="50" spans="2:10" s="89" customFormat="1" ht="48" customHeight="1">
      <c r="B50" s="134"/>
      <c r="C50" s="184" t="s">
        <v>893</v>
      </c>
      <c r="D50" s="184"/>
      <c r="E50" s="184"/>
      <c r="F50" s="184"/>
      <c r="G50" s="24"/>
      <c r="H50" s="135"/>
    </row>
    <row r="51" spans="2:10" s="89" customFormat="1" ht="31.5">
      <c r="B51" s="136">
        <f>+COUNT($B$37:B50)+1</f>
        <v>10</v>
      </c>
      <c r="C51" s="58" t="s">
        <v>1189</v>
      </c>
      <c r="D51" s="59" t="s">
        <v>1375</v>
      </c>
      <c r="E51" s="57" t="s">
        <v>25</v>
      </c>
      <c r="F51" s="57">
        <v>96</v>
      </c>
      <c r="G51" s="26"/>
      <c r="H51" s="135">
        <f t="shared" ref="H51:H54" si="6">+$F51*G51</f>
        <v>0</v>
      </c>
    </row>
    <row r="52" spans="2:10" s="89" customFormat="1" ht="31.5">
      <c r="B52" s="136">
        <f>+COUNT($B$37:B51)+1</f>
        <v>11</v>
      </c>
      <c r="C52" s="58" t="s">
        <v>620</v>
      </c>
      <c r="D52" s="59" t="s">
        <v>1379</v>
      </c>
      <c r="E52" s="57" t="s">
        <v>25</v>
      </c>
      <c r="F52" s="57">
        <v>650</v>
      </c>
      <c r="G52" s="26"/>
      <c r="H52" s="135">
        <f t="shared" si="6"/>
        <v>0</v>
      </c>
      <c r="J52" s="90"/>
    </row>
    <row r="53" spans="2:10" s="89" customFormat="1" ht="31.5">
      <c r="B53" s="136">
        <f>+COUNT($B$37:B52)+1</f>
        <v>12</v>
      </c>
      <c r="C53" s="58" t="s">
        <v>621</v>
      </c>
      <c r="D53" s="59" t="s">
        <v>1377</v>
      </c>
      <c r="E53" s="57" t="s">
        <v>25</v>
      </c>
      <c r="F53" s="57">
        <v>24</v>
      </c>
      <c r="G53" s="26"/>
      <c r="H53" s="135">
        <f t="shared" si="6"/>
        <v>0</v>
      </c>
      <c r="J53" s="90"/>
    </row>
    <row r="54" spans="2:10" s="89" customFormat="1" ht="31.5">
      <c r="B54" s="136">
        <f>+COUNT($B$37:B53)+1</f>
        <v>13</v>
      </c>
      <c r="C54" s="58" t="s">
        <v>619</v>
      </c>
      <c r="D54" s="59" t="s">
        <v>1378</v>
      </c>
      <c r="E54" s="57" t="s">
        <v>25</v>
      </c>
      <c r="F54" s="57">
        <v>42</v>
      </c>
      <c r="G54" s="26"/>
      <c r="H54" s="135">
        <f t="shared" si="6"/>
        <v>0</v>
      </c>
      <c r="J54" s="90"/>
    </row>
    <row r="55" spans="2:10" s="89" customFormat="1" ht="15.75" customHeight="1">
      <c r="B55" s="141"/>
      <c r="C55" s="142"/>
      <c r="D55" s="143"/>
      <c r="E55" s="144"/>
      <c r="F55" s="145"/>
      <c r="G55" s="64"/>
      <c r="H55" s="146"/>
    </row>
    <row r="56" spans="2:10" s="89" customFormat="1" ht="16.5" thickBot="1">
      <c r="B56" s="147"/>
      <c r="C56" s="148"/>
      <c r="D56" s="148"/>
      <c r="E56" s="149"/>
      <c r="F56" s="149"/>
      <c r="G56" s="25" t="str">
        <f>C35&amp;" SKUPAJ:"</f>
        <v>ZEMELJSKA DELA IN TEMELJENJE SKUPAJ:</v>
      </c>
      <c r="H56" s="150">
        <f>SUM(H$37:H$54)</f>
        <v>0</v>
      </c>
    </row>
    <row r="57" spans="2:10" s="89" customFormat="1">
      <c r="B57" s="152"/>
      <c r="C57" s="142"/>
      <c r="D57" s="153"/>
      <c r="E57" s="154"/>
      <c r="F57" s="145"/>
      <c r="G57" s="64"/>
      <c r="H57" s="146"/>
      <c r="J57" s="90"/>
    </row>
    <row r="58" spans="2:10" s="89" customFormat="1">
      <c r="B58" s="130" t="s">
        <v>45</v>
      </c>
      <c r="C58" s="182" t="s">
        <v>79</v>
      </c>
      <c r="D58" s="182"/>
      <c r="E58" s="131"/>
      <c r="F58" s="132"/>
      <c r="G58" s="23"/>
      <c r="H58" s="133"/>
      <c r="J58" s="90"/>
    </row>
    <row r="59" spans="2:10" s="89" customFormat="1">
      <c r="B59" s="134" t="s">
        <v>81</v>
      </c>
      <c r="C59" s="183" t="s">
        <v>195</v>
      </c>
      <c r="D59" s="183"/>
      <c r="E59" s="183"/>
      <c r="F59" s="183"/>
      <c r="G59" s="24"/>
      <c r="H59" s="135"/>
    </row>
    <row r="60" spans="2:10" s="89" customFormat="1" ht="47.25">
      <c r="B60" s="136">
        <f>+COUNT(#REF!)+1</f>
        <v>1</v>
      </c>
      <c r="C60" s="58" t="s">
        <v>1190</v>
      </c>
      <c r="D60" s="59" t="s">
        <v>1191</v>
      </c>
      <c r="E60" s="57" t="s">
        <v>25</v>
      </c>
      <c r="F60" s="57">
        <v>250</v>
      </c>
      <c r="G60" s="26"/>
      <c r="H60" s="135">
        <f>+$F60*G60</f>
        <v>0</v>
      </c>
      <c r="J60" s="90"/>
    </row>
    <row r="61" spans="2:10" s="89" customFormat="1">
      <c r="B61" s="134" t="s">
        <v>80</v>
      </c>
      <c r="C61" s="183" t="s">
        <v>84</v>
      </c>
      <c r="D61" s="183"/>
      <c r="E61" s="183"/>
      <c r="F61" s="183"/>
      <c r="G61" s="24"/>
      <c r="H61" s="135"/>
    </row>
    <row r="62" spans="2:10" s="89" customFormat="1" ht="47.25">
      <c r="B62" s="136">
        <f>+COUNT($B$60:B61)+1</f>
        <v>2</v>
      </c>
      <c r="C62" s="137" t="s">
        <v>1192</v>
      </c>
      <c r="D62" s="138" t="s">
        <v>1409</v>
      </c>
      <c r="E62" s="139" t="s">
        <v>24</v>
      </c>
      <c r="F62" s="139">
        <v>160</v>
      </c>
      <c r="G62" s="26"/>
      <c r="H62" s="135">
        <f>+$F62*G62</f>
        <v>0</v>
      </c>
      <c r="J62" s="90"/>
    </row>
    <row r="63" spans="2:10" s="89" customFormat="1">
      <c r="B63" s="134" t="s">
        <v>83</v>
      </c>
      <c r="C63" s="183" t="s">
        <v>1193</v>
      </c>
      <c r="D63" s="183"/>
      <c r="E63" s="183"/>
      <c r="F63" s="183"/>
      <c r="G63" s="24"/>
      <c r="H63" s="135"/>
      <c r="J63" s="90"/>
    </row>
    <row r="64" spans="2:10" s="89" customFormat="1">
      <c r="B64" s="134" t="s">
        <v>85</v>
      </c>
      <c r="C64" s="183" t="s">
        <v>200</v>
      </c>
      <c r="D64" s="183"/>
      <c r="E64" s="183"/>
      <c r="F64" s="183"/>
      <c r="G64" s="24"/>
      <c r="H64" s="135"/>
    </row>
    <row r="65" spans="2:10" s="89" customFormat="1" ht="31.5">
      <c r="B65" s="136">
        <f>+COUNT($B$60:B64)+1</f>
        <v>3</v>
      </c>
      <c r="C65" s="137" t="s">
        <v>202</v>
      </c>
      <c r="D65" s="138" t="s">
        <v>1194</v>
      </c>
      <c r="E65" s="139" t="s">
        <v>24</v>
      </c>
      <c r="F65" s="139">
        <v>940</v>
      </c>
      <c r="G65" s="26"/>
      <c r="H65" s="135">
        <f t="shared" ref="H65:H72" si="7">+$F65*G65</f>
        <v>0</v>
      </c>
    </row>
    <row r="66" spans="2:10" s="89" customFormat="1">
      <c r="B66" s="134" t="s">
        <v>88</v>
      </c>
      <c r="C66" s="183" t="s">
        <v>87</v>
      </c>
      <c r="D66" s="183"/>
      <c r="E66" s="183"/>
      <c r="F66" s="183"/>
      <c r="G66" s="24"/>
      <c r="H66" s="135"/>
      <c r="J66" s="90"/>
    </row>
    <row r="67" spans="2:10" s="89" customFormat="1" ht="47.25">
      <c r="B67" s="136">
        <f>+COUNT($B$60:B66)+1</f>
        <v>4</v>
      </c>
      <c r="C67" s="137" t="s">
        <v>321</v>
      </c>
      <c r="D67" s="138" t="s">
        <v>966</v>
      </c>
      <c r="E67" s="139" t="s">
        <v>54</v>
      </c>
      <c r="F67" s="139">
        <v>785</v>
      </c>
      <c r="G67" s="26"/>
      <c r="H67" s="135">
        <f t="shared" si="7"/>
        <v>0</v>
      </c>
    </row>
    <row r="68" spans="2:10" s="89" customFormat="1" ht="47.25">
      <c r="B68" s="136">
        <f>+COUNT($B$60:B67)+1</f>
        <v>5</v>
      </c>
      <c r="C68" s="137" t="s">
        <v>1195</v>
      </c>
      <c r="D68" s="138" t="s">
        <v>1197</v>
      </c>
      <c r="E68" s="139" t="s">
        <v>54</v>
      </c>
      <c r="F68" s="139">
        <v>160</v>
      </c>
      <c r="G68" s="26"/>
      <c r="H68" s="135">
        <f t="shared" si="7"/>
        <v>0</v>
      </c>
      <c r="J68" s="90"/>
    </row>
    <row r="69" spans="2:10" s="89" customFormat="1" ht="47.25">
      <c r="B69" s="136">
        <f>+COUNT($B$60:B68)+1</f>
        <v>6</v>
      </c>
      <c r="C69" s="137" t="s">
        <v>351</v>
      </c>
      <c r="D69" s="138" t="s">
        <v>1198</v>
      </c>
      <c r="E69" s="139" t="s">
        <v>54</v>
      </c>
      <c r="F69" s="139">
        <v>1</v>
      </c>
      <c r="G69" s="26"/>
      <c r="H69" s="135">
        <f t="shared" si="7"/>
        <v>0</v>
      </c>
    </row>
    <row r="70" spans="2:10" s="89" customFormat="1" ht="47.25">
      <c r="B70" s="136">
        <f>+COUNT($B$60:B69)+1</f>
        <v>7</v>
      </c>
      <c r="C70" s="137" t="s">
        <v>1196</v>
      </c>
      <c r="D70" s="138" t="s">
        <v>1199</v>
      </c>
      <c r="E70" s="139" t="s">
        <v>54</v>
      </c>
      <c r="F70" s="139">
        <v>655</v>
      </c>
      <c r="G70" s="26"/>
      <c r="H70" s="135">
        <f t="shared" si="7"/>
        <v>0</v>
      </c>
      <c r="J70" s="90"/>
    </row>
    <row r="71" spans="2:10" s="89" customFormat="1" ht="15.75" customHeight="1">
      <c r="B71" s="134" t="s">
        <v>89</v>
      </c>
      <c r="C71" s="183" t="s">
        <v>90</v>
      </c>
      <c r="D71" s="183"/>
      <c r="E71" s="183"/>
      <c r="F71" s="183"/>
      <c r="G71" s="24"/>
      <c r="H71" s="135"/>
    </row>
    <row r="72" spans="2:10" s="89" customFormat="1" ht="47.25">
      <c r="B72" s="136">
        <f>+COUNT($B$60:B71)+1</f>
        <v>8</v>
      </c>
      <c r="C72" s="137" t="s">
        <v>1200</v>
      </c>
      <c r="D72" s="138" t="s">
        <v>1201</v>
      </c>
      <c r="E72" s="139" t="s">
        <v>25</v>
      </c>
      <c r="F72" s="139">
        <v>24</v>
      </c>
      <c r="G72" s="26"/>
      <c r="H72" s="135">
        <f t="shared" si="7"/>
        <v>0</v>
      </c>
      <c r="J72" s="90"/>
    </row>
    <row r="73" spans="2:10" s="89" customFormat="1" ht="15.75" customHeight="1">
      <c r="B73" s="141"/>
      <c r="C73" s="142"/>
      <c r="D73" s="143"/>
      <c r="E73" s="144"/>
      <c r="F73" s="145"/>
      <c r="G73" s="64"/>
      <c r="H73" s="146"/>
    </row>
    <row r="74" spans="2:10" s="89" customFormat="1" ht="16.5" thickBot="1">
      <c r="B74" s="147"/>
      <c r="C74" s="148"/>
      <c r="D74" s="148"/>
      <c r="E74" s="149"/>
      <c r="F74" s="149"/>
      <c r="G74" s="25" t="str">
        <f>C58&amp;" SKUPAJ:"</f>
        <v>VOZIŠČE KONSTRUKCIJE SKUPAJ:</v>
      </c>
      <c r="H74" s="150">
        <f>SUM(H$60:H$72)</f>
        <v>0</v>
      </c>
    </row>
    <row r="75" spans="2:10" s="89" customFormat="1">
      <c r="B75" s="152"/>
      <c r="C75" s="142"/>
      <c r="D75" s="153"/>
      <c r="E75" s="154"/>
      <c r="F75" s="145"/>
      <c r="G75" s="64"/>
      <c r="H75" s="146"/>
      <c r="J75" s="90"/>
    </row>
    <row r="76" spans="2:10" s="89" customFormat="1">
      <c r="B76" s="130" t="s">
        <v>53</v>
      </c>
      <c r="C76" s="182" t="s">
        <v>340</v>
      </c>
      <c r="D76" s="182"/>
      <c r="E76" s="131"/>
      <c r="F76" s="132"/>
      <c r="G76" s="23"/>
      <c r="H76" s="133"/>
      <c r="J76" s="90"/>
    </row>
    <row r="77" spans="2:10" s="89" customFormat="1" ht="15.75" customHeight="1">
      <c r="B77" s="134" t="s">
        <v>258</v>
      </c>
      <c r="C77" s="183" t="s">
        <v>323</v>
      </c>
      <c r="D77" s="183"/>
      <c r="E77" s="183"/>
      <c r="F77" s="183"/>
      <c r="G77" s="24"/>
      <c r="H77" s="135"/>
    </row>
    <row r="78" spans="2:10" s="89" customFormat="1" ht="31.5">
      <c r="B78" s="136">
        <f>+COUNT($B77:B$77)+1</f>
        <v>1</v>
      </c>
      <c r="C78" s="58" t="s">
        <v>259</v>
      </c>
      <c r="D78" s="59" t="s">
        <v>844</v>
      </c>
      <c r="E78" s="57" t="s">
        <v>24</v>
      </c>
      <c r="F78" s="57">
        <v>16</v>
      </c>
      <c r="G78" s="26"/>
      <c r="H78" s="135">
        <f>+$F78*G78</f>
        <v>0</v>
      </c>
      <c r="J78" s="90"/>
    </row>
    <row r="79" spans="2:10" s="89" customFormat="1" ht="47.25">
      <c r="B79" s="136">
        <f>+COUNT($B$77:B78)+1</f>
        <v>2</v>
      </c>
      <c r="C79" s="58" t="s">
        <v>405</v>
      </c>
      <c r="D79" s="59" t="s">
        <v>1202</v>
      </c>
      <c r="E79" s="57" t="s">
        <v>24</v>
      </c>
      <c r="F79" s="57">
        <v>52</v>
      </c>
      <c r="G79" s="26"/>
      <c r="H79" s="135">
        <f t="shared" ref="H79" si="8">+$F79*G79</f>
        <v>0</v>
      </c>
      <c r="J79" s="90"/>
    </row>
    <row r="80" spans="2:10" s="89" customFormat="1" ht="47.25">
      <c r="B80" s="136">
        <f>+COUNT($B$77:B79)+1</f>
        <v>3</v>
      </c>
      <c r="C80" s="58" t="s">
        <v>1204</v>
      </c>
      <c r="D80" s="59" t="s">
        <v>1203</v>
      </c>
      <c r="E80" s="57" t="s">
        <v>24</v>
      </c>
      <c r="F80" s="57">
        <v>11.5</v>
      </c>
      <c r="G80" s="26"/>
      <c r="H80" s="135">
        <f t="shared" ref="H80:H85" si="9">+$F80*G80</f>
        <v>0</v>
      </c>
      <c r="J80" s="90"/>
    </row>
    <row r="81" spans="2:10" s="89" customFormat="1">
      <c r="B81" s="134" t="s">
        <v>263</v>
      </c>
      <c r="C81" s="183" t="s">
        <v>1205</v>
      </c>
      <c r="D81" s="183"/>
      <c r="E81" s="183"/>
      <c r="F81" s="183"/>
      <c r="G81" s="24"/>
      <c r="H81" s="135"/>
      <c r="J81" s="90"/>
    </row>
    <row r="82" spans="2:10" s="89" customFormat="1" ht="47.25">
      <c r="B82" s="136">
        <f>+COUNT($B$77:B81)+1</f>
        <v>4</v>
      </c>
      <c r="C82" s="58" t="s">
        <v>1206</v>
      </c>
      <c r="D82" s="59" t="s">
        <v>1208</v>
      </c>
      <c r="E82" s="57" t="s">
        <v>56</v>
      </c>
      <c r="F82" s="57">
        <v>960</v>
      </c>
      <c r="G82" s="26"/>
      <c r="H82" s="135">
        <f t="shared" si="9"/>
        <v>0</v>
      </c>
      <c r="J82" s="90"/>
    </row>
    <row r="83" spans="2:10" s="89" customFormat="1" ht="63">
      <c r="B83" s="136">
        <f>+COUNT($B$77:B82)+1</f>
        <v>5</v>
      </c>
      <c r="C83" s="58" t="s">
        <v>1207</v>
      </c>
      <c r="D83" s="59" t="s">
        <v>1209</v>
      </c>
      <c r="E83" s="57" t="s">
        <v>56</v>
      </c>
      <c r="F83" s="57">
        <v>1100</v>
      </c>
      <c r="G83" s="26"/>
      <c r="H83" s="135">
        <f t="shared" si="9"/>
        <v>0</v>
      </c>
      <c r="J83" s="90"/>
    </row>
    <row r="84" spans="2:10" s="89" customFormat="1">
      <c r="B84" s="134" t="s">
        <v>269</v>
      </c>
      <c r="C84" s="183" t="s">
        <v>328</v>
      </c>
      <c r="D84" s="183"/>
      <c r="E84" s="183"/>
      <c r="F84" s="183"/>
      <c r="G84" s="24"/>
      <c r="H84" s="135"/>
      <c r="J84" s="90"/>
    </row>
    <row r="85" spans="2:10" s="89" customFormat="1" ht="47.25">
      <c r="B85" s="136">
        <f>+COUNT($B$77:B84)+1</f>
        <v>6</v>
      </c>
      <c r="C85" s="58" t="s">
        <v>412</v>
      </c>
      <c r="D85" s="59" t="s">
        <v>1214</v>
      </c>
      <c r="E85" s="57" t="s">
        <v>25</v>
      </c>
      <c r="F85" s="57">
        <v>1.8</v>
      </c>
      <c r="G85" s="26"/>
      <c r="H85" s="135">
        <f t="shared" si="9"/>
        <v>0</v>
      </c>
      <c r="J85" s="90"/>
    </row>
    <row r="86" spans="2:10" s="89" customFormat="1" ht="47.25">
      <c r="B86" s="136">
        <f>+COUNT($B$77:B85)+1</f>
        <v>7</v>
      </c>
      <c r="C86" s="58" t="s">
        <v>414</v>
      </c>
      <c r="D86" s="59" t="s">
        <v>1215</v>
      </c>
      <c r="E86" s="57" t="s">
        <v>25</v>
      </c>
      <c r="F86" s="57">
        <v>8.1999999999999993</v>
      </c>
      <c r="G86" s="26"/>
      <c r="H86" s="135">
        <f t="shared" ref="H86:H91" si="10">+$F86*G86</f>
        <v>0</v>
      </c>
      <c r="J86" s="90"/>
    </row>
    <row r="87" spans="2:10" s="89" customFormat="1" ht="47.25">
      <c r="B87" s="136">
        <f>+COUNT($B$77:B86)+1</f>
        <v>8</v>
      </c>
      <c r="C87" s="58" t="s">
        <v>417</v>
      </c>
      <c r="D87" s="59" t="s">
        <v>1216</v>
      </c>
      <c r="E87" s="57" t="s">
        <v>25</v>
      </c>
      <c r="F87" s="57">
        <v>6.5</v>
      </c>
      <c r="G87" s="26"/>
      <c r="H87" s="135">
        <f t="shared" si="10"/>
        <v>0</v>
      </c>
      <c r="J87" s="90"/>
    </row>
    <row r="88" spans="2:10" s="89" customFormat="1" ht="31.5">
      <c r="B88" s="136">
        <f>+COUNT($B$77:B87)+1</f>
        <v>9</v>
      </c>
      <c r="C88" s="58" t="s">
        <v>1210</v>
      </c>
      <c r="D88" s="59" t="s">
        <v>1217</v>
      </c>
      <c r="E88" s="57" t="s">
        <v>25</v>
      </c>
      <c r="F88" s="57">
        <v>2.65</v>
      </c>
      <c r="G88" s="26"/>
      <c r="H88" s="135">
        <f t="shared" si="10"/>
        <v>0</v>
      </c>
    </row>
    <row r="89" spans="2:10" s="89" customFormat="1" ht="31.5">
      <c r="B89" s="136">
        <f>+COUNT($B$77:B88)+1</f>
        <v>10</v>
      </c>
      <c r="C89" s="58" t="s">
        <v>1211</v>
      </c>
      <c r="D89" s="59" t="s">
        <v>1218</v>
      </c>
      <c r="E89" s="57" t="s">
        <v>25</v>
      </c>
      <c r="F89" s="57">
        <v>2.65</v>
      </c>
      <c r="G89" s="26"/>
      <c r="H89" s="135">
        <f t="shared" si="10"/>
        <v>0</v>
      </c>
      <c r="J89" s="90"/>
    </row>
    <row r="90" spans="2:10" s="89" customFormat="1" ht="31.5">
      <c r="B90" s="136">
        <f>+COUNT($B$77:B89)+1</f>
        <v>11</v>
      </c>
      <c r="C90" s="58" t="s">
        <v>1212</v>
      </c>
      <c r="D90" s="59" t="s">
        <v>1219</v>
      </c>
      <c r="E90" s="57" t="s">
        <v>25</v>
      </c>
      <c r="F90" s="57">
        <v>2.65</v>
      </c>
      <c r="G90" s="26"/>
      <c r="H90" s="135">
        <f t="shared" si="10"/>
        <v>0</v>
      </c>
      <c r="J90" s="90"/>
    </row>
    <row r="91" spans="2:10" s="89" customFormat="1" ht="31.5">
      <c r="B91" s="136">
        <f>+COUNT($B$77:B90)+1</f>
        <v>12</v>
      </c>
      <c r="C91" s="58" t="s">
        <v>1213</v>
      </c>
      <c r="D91" s="59" t="s">
        <v>1220</v>
      </c>
      <c r="E91" s="57" t="s">
        <v>25</v>
      </c>
      <c r="F91" s="57">
        <v>2.65</v>
      </c>
      <c r="G91" s="26"/>
      <c r="H91" s="135">
        <f t="shared" si="10"/>
        <v>0</v>
      </c>
      <c r="J91" s="90"/>
    </row>
    <row r="92" spans="2:10" s="89" customFormat="1">
      <c r="B92" s="134" t="s">
        <v>1221</v>
      </c>
      <c r="C92" s="183" t="s">
        <v>1222</v>
      </c>
      <c r="D92" s="183"/>
      <c r="E92" s="183"/>
      <c r="F92" s="183"/>
      <c r="G92" s="24"/>
      <c r="H92" s="135"/>
      <c r="J92" s="90"/>
    </row>
    <row r="93" spans="2:10" s="89" customFormat="1" ht="78.75">
      <c r="B93" s="136">
        <f>+COUNT($B$77:B92)+1</f>
        <v>13</v>
      </c>
      <c r="C93" s="58" t="s">
        <v>1224</v>
      </c>
      <c r="D93" s="59" t="s">
        <v>1223</v>
      </c>
      <c r="E93" s="57" t="s">
        <v>24</v>
      </c>
      <c r="F93" s="57">
        <v>10.5</v>
      </c>
      <c r="G93" s="26"/>
      <c r="H93" s="135">
        <f t="shared" ref="H93:H98" si="11">+$F93*G93</f>
        <v>0</v>
      </c>
      <c r="J93" s="90"/>
    </row>
    <row r="94" spans="2:10" s="89" customFormat="1">
      <c r="B94" s="134" t="s">
        <v>1225</v>
      </c>
      <c r="C94" s="183" t="s">
        <v>1226</v>
      </c>
      <c r="D94" s="183"/>
      <c r="E94" s="183"/>
      <c r="F94" s="183"/>
      <c r="G94" s="24"/>
      <c r="H94" s="135"/>
      <c r="J94" s="90"/>
    </row>
    <row r="95" spans="2:10" s="89" customFormat="1" ht="78.75">
      <c r="B95" s="136">
        <f>+COUNT($B$77:B94)+1</f>
        <v>14</v>
      </c>
      <c r="C95" s="58" t="s">
        <v>1228</v>
      </c>
      <c r="D95" s="59" t="s">
        <v>1227</v>
      </c>
      <c r="E95" s="57" t="s">
        <v>23</v>
      </c>
      <c r="F95" s="57">
        <v>75</v>
      </c>
      <c r="G95" s="26"/>
      <c r="H95" s="135">
        <f t="shared" si="11"/>
        <v>0</v>
      </c>
      <c r="J95" s="90"/>
    </row>
    <row r="96" spans="2:10" s="89" customFormat="1">
      <c r="B96" s="134" t="s">
        <v>678</v>
      </c>
      <c r="C96" s="183" t="s">
        <v>1229</v>
      </c>
      <c r="D96" s="183"/>
      <c r="E96" s="183"/>
      <c r="F96" s="183"/>
      <c r="G96" s="24"/>
      <c r="H96" s="135"/>
      <c r="J96" s="90"/>
    </row>
    <row r="97" spans="2:10" s="89" customFormat="1" ht="78.75">
      <c r="B97" s="136">
        <f>+COUNT($B$77:B96)+1</f>
        <v>15</v>
      </c>
      <c r="C97" s="58" t="s">
        <v>1230</v>
      </c>
      <c r="D97" s="59" t="s">
        <v>1232</v>
      </c>
      <c r="E97" s="57" t="s">
        <v>54</v>
      </c>
      <c r="F97" s="57">
        <v>16</v>
      </c>
      <c r="G97" s="26"/>
      <c r="H97" s="135">
        <f t="shared" si="11"/>
        <v>0</v>
      </c>
      <c r="J97" s="90"/>
    </row>
    <row r="98" spans="2:10" s="89" customFormat="1" ht="78.75">
      <c r="B98" s="136">
        <f>+COUNT($B$77:B97)+1</f>
        <v>16</v>
      </c>
      <c r="C98" s="58" t="s">
        <v>1231</v>
      </c>
      <c r="D98" s="59" t="s">
        <v>1233</v>
      </c>
      <c r="E98" s="57" t="s">
        <v>54</v>
      </c>
      <c r="F98" s="57">
        <v>12</v>
      </c>
      <c r="G98" s="26"/>
      <c r="H98" s="135">
        <f t="shared" si="11"/>
        <v>0</v>
      </c>
      <c r="J98" s="90"/>
    </row>
    <row r="99" spans="2:10" s="89" customFormat="1" ht="15.75" customHeight="1">
      <c r="B99" s="141"/>
      <c r="C99" s="142"/>
      <c r="D99" s="143"/>
      <c r="E99" s="144"/>
      <c r="F99" s="145"/>
      <c r="G99" s="64"/>
      <c r="H99" s="146"/>
    </row>
    <row r="100" spans="2:10" s="89" customFormat="1" ht="16.5" thickBot="1">
      <c r="B100" s="147"/>
      <c r="C100" s="148"/>
      <c r="D100" s="148"/>
      <c r="E100" s="149"/>
      <c r="F100" s="149"/>
      <c r="G100" s="25" t="str">
        <f>C76&amp;" SKUPAJ:"</f>
        <v>GRADBENA DELA SKUPAJ:</v>
      </c>
      <c r="H100" s="150">
        <f>SUM(H$78:H$98)</f>
        <v>0</v>
      </c>
    </row>
    <row r="102" spans="2:10" s="89" customFormat="1">
      <c r="B102" s="130" t="s">
        <v>69</v>
      </c>
      <c r="C102" s="182" t="s">
        <v>8</v>
      </c>
      <c r="D102" s="182"/>
      <c r="E102" s="131"/>
      <c r="F102" s="132"/>
      <c r="G102" s="23"/>
      <c r="H102" s="133"/>
      <c r="J102" s="90"/>
    </row>
    <row r="103" spans="2:10" s="89" customFormat="1" ht="15.75" customHeight="1">
      <c r="B103" s="134" t="s">
        <v>96</v>
      </c>
      <c r="C103" s="183" t="s">
        <v>310</v>
      </c>
      <c r="D103" s="183"/>
      <c r="E103" s="183"/>
      <c r="F103" s="183"/>
      <c r="G103" s="24"/>
      <c r="H103" s="135"/>
    </row>
    <row r="104" spans="2:10" s="89" customFormat="1">
      <c r="B104" s="136">
        <f>+COUNT($B$103:B103)+1</f>
        <v>1</v>
      </c>
      <c r="C104" s="58" t="s">
        <v>62</v>
      </c>
      <c r="D104" s="59" t="s">
        <v>70</v>
      </c>
      <c r="E104" s="57" t="s">
        <v>71</v>
      </c>
      <c r="F104" s="57">
        <v>42</v>
      </c>
      <c r="G104" s="26"/>
      <c r="H104" s="135">
        <f t="shared" ref="H104" si="12">+$F104*G104</f>
        <v>0</v>
      </c>
      <c r="J104" s="90"/>
    </row>
    <row r="105" spans="2:10" s="89" customFormat="1" ht="15.75" customHeight="1">
      <c r="B105" s="136">
        <f>+COUNT($B$103:B104)+1</f>
        <v>2</v>
      </c>
      <c r="C105" s="58" t="s">
        <v>116</v>
      </c>
      <c r="D105" s="59" t="s">
        <v>99</v>
      </c>
      <c r="E105" s="57" t="s">
        <v>71</v>
      </c>
      <c r="F105" s="57">
        <v>15</v>
      </c>
      <c r="G105" s="26"/>
      <c r="H105" s="135">
        <f t="shared" ref="H105:H106" si="13">+$F105*G105</f>
        <v>0</v>
      </c>
    </row>
    <row r="106" spans="2:10" s="89" customFormat="1" ht="31.5">
      <c r="B106" s="136">
        <f>+COUNT($B$103:B105)+1</f>
        <v>3</v>
      </c>
      <c r="C106" s="58" t="s">
        <v>117</v>
      </c>
      <c r="D106" s="59" t="s">
        <v>72</v>
      </c>
      <c r="E106" s="57" t="s">
        <v>23</v>
      </c>
      <c r="F106" s="57">
        <v>1</v>
      </c>
      <c r="G106" s="26"/>
      <c r="H106" s="135">
        <f t="shared" si="13"/>
        <v>0</v>
      </c>
      <c r="J106" s="90"/>
    </row>
    <row r="107" spans="2:10" s="89" customFormat="1" ht="15.75" customHeight="1">
      <c r="B107" s="141"/>
      <c r="C107" s="142"/>
      <c r="D107" s="143"/>
      <c r="E107" s="144"/>
      <c r="F107" s="145"/>
      <c r="G107" s="64"/>
      <c r="H107" s="146"/>
    </row>
    <row r="108" spans="2:10" s="89" customFormat="1" ht="16.5" thickBot="1">
      <c r="B108" s="147"/>
      <c r="C108" s="148"/>
      <c r="D108" s="148"/>
      <c r="E108" s="149"/>
      <c r="F108" s="149"/>
      <c r="G108" s="25" t="str">
        <f>C102&amp;" SKUPAJ:"</f>
        <v>TUJE STORITVE SKUPAJ:</v>
      </c>
      <c r="H108" s="150">
        <f>SUM(H$104:H$106)</f>
        <v>0</v>
      </c>
    </row>
  </sheetData>
  <sheetProtection algorithmName="SHA-512" hashValue="8BcXidMFkUqOwFShb81GW4MZzXuSPn+Mg9uZyqRQfAEljxfGgcQ2q+CNKzeJj5nDWx93rmxuRYZpwihERR0sig==" saltValue="wByFC6udAh93T/PWIg2QAQ==" spinCount="100000" sheet="1" objects="1" scenarios="1"/>
  <mergeCells count="26">
    <mergeCell ref="C22:D22"/>
    <mergeCell ref="C23:F23"/>
    <mergeCell ref="C35:D35"/>
    <mergeCell ref="C81:F81"/>
    <mergeCell ref="C58:D58"/>
    <mergeCell ref="C59:F59"/>
    <mergeCell ref="C36:F36"/>
    <mergeCell ref="C45:F45"/>
    <mergeCell ref="C50:F50"/>
    <mergeCell ref="C61:F61"/>
    <mergeCell ref="C64:F64"/>
    <mergeCell ref="C71:F71"/>
    <mergeCell ref="C24:F24"/>
    <mergeCell ref="C42:F42"/>
    <mergeCell ref="C47:F47"/>
    <mergeCell ref="C49:F49"/>
    <mergeCell ref="C63:F63"/>
    <mergeCell ref="C103:F103"/>
    <mergeCell ref="C102:D102"/>
    <mergeCell ref="C76:D76"/>
    <mergeCell ref="C77:F77"/>
    <mergeCell ref="C92:F92"/>
    <mergeCell ref="C94:F94"/>
    <mergeCell ref="C96:F96"/>
    <mergeCell ref="C84:F84"/>
    <mergeCell ref="C66:F66"/>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46" min="1" max="7" man="1"/>
    <brk id="80" min="1" max="7" man="1"/>
  </rowBreaks>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9627C-4543-474B-8D36-D634AC313123}">
  <sheetPr>
    <tabColor rgb="FFFF0000"/>
  </sheetPr>
  <dimension ref="B1:K91"/>
  <sheetViews>
    <sheetView view="pageBreakPreview" zoomScaleNormal="100" zoomScaleSheetLayoutView="100" workbookViewId="0">
      <selection activeCell="E9" sqref="E9"/>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58</v>
      </c>
      <c r="C1" s="85" t="str">
        <f ca="1">MID(CELL("filename",A1),FIND("]",CELL("filename",A1))+1,255)</f>
        <v>KOLESARSKA</v>
      </c>
    </row>
    <row r="3" spans="2:10">
      <c r="B3" s="91" t="s">
        <v>14</v>
      </c>
    </row>
    <row r="4" spans="2:10">
      <c r="B4" s="93" t="str">
        <f ca="1">"REKAPITULACIJA "&amp;C1</f>
        <v>REKAPITULACIJA KOLESARSKA</v>
      </c>
      <c r="C4" s="94"/>
      <c r="D4" s="94"/>
      <c r="E4" s="95"/>
      <c r="F4" s="95"/>
      <c r="G4" s="19"/>
      <c r="H4" s="57"/>
      <c r="I4" s="96"/>
    </row>
    <row r="5" spans="2:10">
      <c r="B5" s="97"/>
      <c r="C5" s="98"/>
      <c r="D5" s="99"/>
      <c r="H5" s="100"/>
      <c r="I5" s="101"/>
      <c r="J5" s="102"/>
    </row>
    <row r="6" spans="2:10">
      <c r="B6" s="103" t="s">
        <v>47</v>
      </c>
      <c r="D6" s="104" t="str">
        <f>VLOOKUP(B6,$B$18:$H$9849,2,FALSE)</f>
        <v>PREDDELA</v>
      </c>
      <c r="E6" s="105"/>
      <c r="F6" s="88"/>
      <c r="H6" s="106">
        <f>VLOOKUP($D6&amp;" SKUPAJ:",$G$18:H$9849,2,FALSE)</f>
        <v>0</v>
      </c>
      <c r="I6" s="107"/>
      <c r="J6" s="108"/>
    </row>
    <row r="7" spans="2:10">
      <c r="B7" s="103"/>
      <c r="D7" s="104"/>
      <c r="E7" s="105"/>
      <c r="F7" s="88"/>
      <c r="H7" s="106"/>
      <c r="I7" s="109"/>
      <c r="J7" s="110"/>
    </row>
    <row r="8" spans="2:10">
      <c r="B8" s="103" t="s">
        <v>48</v>
      </c>
      <c r="D8" s="104" t="str">
        <f>VLOOKUP(B8,$B$18:$H$9849,2,FALSE)</f>
        <v>ZEMELJSKA DELA IN TEMELJENJE</v>
      </c>
      <c r="E8" s="105"/>
      <c r="F8" s="88"/>
      <c r="H8" s="106">
        <f>VLOOKUP($D8&amp;" SKUPAJ:",$G$18:H$9849,2,FALSE)</f>
        <v>0</v>
      </c>
      <c r="I8" s="111"/>
      <c r="J8" s="112"/>
    </row>
    <row r="9" spans="2:10">
      <c r="B9" s="103"/>
      <c r="D9" s="104"/>
      <c r="E9" s="105"/>
      <c r="F9" s="88"/>
      <c r="H9" s="106"/>
      <c r="I9" s="96"/>
    </row>
    <row r="10" spans="2:10">
      <c r="B10" s="103" t="s">
        <v>45</v>
      </c>
      <c r="D10" s="104" t="str">
        <f>VLOOKUP(B10,$B$18:$H$9849,2,FALSE)</f>
        <v>VOZIŠČE KONSTRUKCIJE</v>
      </c>
      <c r="E10" s="105"/>
      <c r="F10" s="88"/>
      <c r="H10" s="106">
        <f>VLOOKUP($D10&amp;" SKUPAJ:",$G$18:H$9849,2,FALSE)</f>
        <v>0</v>
      </c>
    </row>
    <row r="11" spans="2:10">
      <c r="B11" s="103"/>
      <c r="D11" s="104"/>
      <c r="E11" s="105"/>
      <c r="F11" s="88"/>
      <c r="H11" s="106"/>
      <c r="I11" s="96"/>
    </row>
    <row r="12" spans="2:10">
      <c r="B12" s="103" t="s">
        <v>68</v>
      </c>
      <c r="D12" s="104" t="str">
        <f>VLOOKUP(B12,$B$18:$H$9849,2,FALSE)</f>
        <v>OPREMA CEST</v>
      </c>
      <c r="E12" s="105"/>
      <c r="F12" s="88"/>
      <c r="H12" s="106">
        <f>VLOOKUP($D12&amp;" SKUPAJ:",$G$18:H$9849,2,FALSE)</f>
        <v>0</v>
      </c>
    </row>
    <row r="13" spans="2:10">
      <c r="B13" s="103"/>
      <c r="D13" s="104"/>
      <c r="E13" s="105"/>
      <c r="F13" s="88"/>
      <c r="H13" s="106"/>
    </row>
    <row r="14" spans="2:10">
      <c r="B14" s="103" t="s">
        <v>69</v>
      </c>
      <c r="D14" s="104" t="str">
        <f>VLOOKUP(B14,$B$18:$H$9849,2,FALSE)</f>
        <v>TUJE STORITVE</v>
      </c>
      <c r="E14" s="105"/>
      <c r="F14" s="88"/>
      <c r="H14" s="106">
        <f>VLOOKUP($D14&amp;" SKUPAJ:",$G$18:H$9849,2,FALSE)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KOLESARSKA (BREZ DDV):</v>
      </c>
      <c r="H16" s="124">
        <f>ROUND(SUM(H6:H14),2)</f>
        <v>0</v>
      </c>
    </row>
    <row r="18" spans="2:11" s="89" customFormat="1" ht="16.5" thickBot="1">
      <c r="B18" s="125" t="s">
        <v>0</v>
      </c>
      <c r="C18" s="126" t="s">
        <v>1</v>
      </c>
      <c r="D18" s="127" t="s">
        <v>2</v>
      </c>
      <c r="E18" s="128" t="s">
        <v>3</v>
      </c>
      <c r="F18" s="128" t="s">
        <v>4</v>
      </c>
      <c r="G18" s="22" t="s">
        <v>5</v>
      </c>
      <c r="H18" s="128" t="s">
        <v>6</v>
      </c>
    </row>
    <row r="20" spans="2:11">
      <c r="B20" s="129"/>
      <c r="C20" s="129"/>
      <c r="D20" s="129"/>
      <c r="E20" s="129"/>
      <c r="F20" s="129"/>
      <c r="G20" s="78"/>
      <c r="H20" s="129"/>
    </row>
    <row r="22" spans="2:11" s="89" customFormat="1">
      <c r="B22" s="130" t="s">
        <v>47</v>
      </c>
      <c r="C22" s="182" t="s">
        <v>97</v>
      </c>
      <c r="D22" s="182"/>
      <c r="E22" s="131"/>
      <c r="F22" s="132"/>
      <c r="G22" s="23"/>
      <c r="H22" s="133"/>
    </row>
    <row r="23" spans="2:11" s="89" customFormat="1" ht="15.75" customHeight="1">
      <c r="B23" s="134" t="s">
        <v>67</v>
      </c>
      <c r="C23" s="183" t="s">
        <v>129</v>
      </c>
      <c r="D23" s="183"/>
      <c r="E23" s="183"/>
      <c r="F23" s="183"/>
      <c r="G23" s="24"/>
      <c r="H23" s="135"/>
    </row>
    <row r="24" spans="2:11" s="89" customFormat="1" ht="51.75" customHeight="1">
      <c r="B24" s="134"/>
      <c r="C24" s="184" t="s">
        <v>1044</v>
      </c>
      <c r="D24" s="184"/>
      <c r="E24" s="184"/>
      <c r="F24" s="184"/>
      <c r="G24" s="24"/>
      <c r="H24" s="135"/>
      <c r="K24" s="87"/>
    </row>
    <row r="25" spans="2:11" s="89" customFormat="1" ht="31.5">
      <c r="B25" s="136">
        <f>+COUNT($B$23:B24)+1</f>
        <v>1</v>
      </c>
      <c r="C25" s="58" t="s">
        <v>603</v>
      </c>
      <c r="D25" s="59" t="s">
        <v>685</v>
      </c>
      <c r="E25" s="57" t="s">
        <v>23</v>
      </c>
      <c r="F25" s="57">
        <v>6</v>
      </c>
      <c r="G25" s="26"/>
      <c r="H25" s="135">
        <f t="shared" ref="H25" si="0">+$F25*G25</f>
        <v>0</v>
      </c>
      <c r="K25" s="87"/>
    </row>
    <row r="26" spans="2:11" s="89" customFormat="1" ht="15.75" customHeight="1">
      <c r="B26" s="141"/>
      <c r="C26" s="142"/>
      <c r="D26" s="143"/>
      <c r="E26" s="144"/>
      <c r="F26" s="145"/>
      <c r="G26" s="64"/>
      <c r="H26" s="146"/>
    </row>
    <row r="27" spans="2:11" s="89" customFormat="1">
      <c r="B27" s="147"/>
      <c r="C27" s="148"/>
      <c r="D27" s="148"/>
      <c r="E27" s="149"/>
      <c r="F27" s="149"/>
      <c r="G27" s="25" t="str">
        <f>C22&amp;" SKUPAJ:"</f>
        <v>PREDDELA SKUPAJ:</v>
      </c>
      <c r="H27" s="150">
        <f>SUM(H$24:H$25)</f>
        <v>0</v>
      </c>
    </row>
    <row r="28" spans="2:11" s="89" customFormat="1">
      <c r="B28" s="141"/>
      <c r="C28" s="142"/>
      <c r="D28" s="143"/>
      <c r="E28" s="144"/>
      <c r="F28" s="145"/>
      <c r="G28" s="64"/>
      <c r="H28" s="146"/>
    </row>
    <row r="29" spans="2:11" s="89" customFormat="1">
      <c r="B29" s="130" t="s">
        <v>48</v>
      </c>
      <c r="C29" s="182" t="s">
        <v>168</v>
      </c>
      <c r="D29" s="182"/>
      <c r="E29" s="131"/>
      <c r="F29" s="132"/>
      <c r="G29" s="23"/>
      <c r="H29" s="133"/>
    </row>
    <row r="30" spans="2:11" s="89" customFormat="1">
      <c r="B30" s="134" t="s">
        <v>74</v>
      </c>
      <c r="C30" s="183" t="s">
        <v>121</v>
      </c>
      <c r="D30" s="183"/>
      <c r="E30" s="183"/>
      <c r="F30" s="183"/>
      <c r="G30" s="24"/>
      <c r="H30" s="135"/>
    </row>
    <row r="31" spans="2:11" s="89" customFormat="1" ht="31.5">
      <c r="B31" s="136">
        <f>+COUNT($B$30:B30)+1</f>
        <v>1</v>
      </c>
      <c r="C31" s="58" t="s">
        <v>169</v>
      </c>
      <c r="D31" s="59" t="s">
        <v>835</v>
      </c>
      <c r="E31" s="57" t="s">
        <v>25</v>
      </c>
      <c r="F31" s="57">
        <v>120</v>
      </c>
      <c r="G31" s="26"/>
      <c r="H31" s="135">
        <f t="shared" ref="H31:H37" si="1">+$F31*G31</f>
        <v>0</v>
      </c>
    </row>
    <row r="32" spans="2:11" s="89" customFormat="1" ht="31.5">
      <c r="B32" s="136">
        <f>+COUNT($B$30:B31)+1</f>
        <v>2</v>
      </c>
      <c r="C32" s="58" t="s">
        <v>170</v>
      </c>
      <c r="D32" s="59" t="s">
        <v>711</v>
      </c>
      <c r="E32" s="57" t="s">
        <v>25</v>
      </c>
      <c r="F32" s="57">
        <v>180</v>
      </c>
      <c r="G32" s="26"/>
      <c r="H32" s="135">
        <f t="shared" si="1"/>
        <v>0</v>
      </c>
    </row>
    <row r="33" spans="2:10" s="89" customFormat="1" ht="31.5">
      <c r="B33" s="136">
        <f>+COUNT($B$30:B32)+1</f>
        <v>3</v>
      </c>
      <c r="C33" s="58" t="s">
        <v>1185</v>
      </c>
      <c r="D33" s="59" t="s">
        <v>712</v>
      </c>
      <c r="E33" s="57" t="s">
        <v>25</v>
      </c>
      <c r="F33" s="57">
        <v>12</v>
      </c>
      <c r="G33" s="26"/>
      <c r="H33" s="135">
        <f t="shared" si="1"/>
        <v>0</v>
      </c>
    </row>
    <row r="34" spans="2:10" s="89" customFormat="1" ht="31.5">
      <c r="B34" s="136">
        <f>+COUNT($B$30:B33)+1</f>
        <v>4</v>
      </c>
      <c r="C34" s="58" t="s">
        <v>172</v>
      </c>
      <c r="D34" s="59" t="s">
        <v>713</v>
      </c>
      <c r="E34" s="57" t="s">
        <v>25</v>
      </c>
      <c r="F34" s="57">
        <v>72</v>
      </c>
      <c r="G34" s="26"/>
      <c r="H34" s="135">
        <f t="shared" si="1"/>
        <v>0</v>
      </c>
    </row>
    <row r="35" spans="2:10" s="89" customFormat="1" ht="31.5">
      <c r="B35" s="136">
        <f>+COUNT($B$30:B34)+1</f>
        <v>5</v>
      </c>
      <c r="C35" s="58" t="s">
        <v>613</v>
      </c>
      <c r="D35" s="59" t="s">
        <v>714</v>
      </c>
      <c r="E35" s="57" t="s">
        <v>25</v>
      </c>
      <c r="F35" s="57">
        <v>15</v>
      </c>
      <c r="G35" s="26"/>
      <c r="H35" s="135">
        <f t="shared" si="1"/>
        <v>0</v>
      </c>
    </row>
    <row r="36" spans="2:10" s="89" customFormat="1">
      <c r="B36" s="134" t="s">
        <v>75</v>
      </c>
      <c r="C36" s="183" t="s">
        <v>130</v>
      </c>
      <c r="D36" s="183"/>
      <c r="E36" s="183"/>
      <c r="F36" s="183"/>
      <c r="G36" s="24"/>
      <c r="H36" s="135"/>
    </row>
    <row r="37" spans="2:10" s="89" customFormat="1" ht="31.5">
      <c r="B37" s="136">
        <f>+COUNT($B$30:B36)+1</f>
        <v>6</v>
      </c>
      <c r="C37" s="58" t="s">
        <v>181</v>
      </c>
      <c r="D37" s="59" t="s">
        <v>720</v>
      </c>
      <c r="E37" s="57" t="s">
        <v>24</v>
      </c>
      <c r="F37" s="57">
        <v>600</v>
      </c>
      <c r="G37" s="26"/>
      <c r="H37" s="135">
        <f t="shared" si="1"/>
        <v>0</v>
      </c>
    </row>
    <row r="38" spans="2:10" s="89" customFormat="1" ht="31.5">
      <c r="B38" s="136">
        <f>+COUNT($B$30:B37)+1</f>
        <v>7</v>
      </c>
      <c r="C38" s="58" t="s">
        <v>182</v>
      </c>
      <c r="D38" s="59" t="s">
        <v>721</v>
      </c>
      <c r="E38" s="57" t="s">
        <v>24</v>
      </c>
      <c r="F38" s="57">
        <v>200</v>
      </c>
      <c r="G38" s="26"/>
      <c r="H38" s="135">
        <f t="shared" ref="H38:H40" si="2">+$F38*G38</f>
        <v>0</v>
      </c>
    </row>
    <row r="39" spans="2:10" s="89" customFormat="1">
      <c r="B39" s="134" t="s">
        <v>103</v>
      </c>
      <c r="C39" s="183" t="s">
        <v>131</v>
      </c>
      <c r="D39" s="183"/>
      <c r="E39" s="183"/>
      <c r="F39" s="183"/>
      <c r="G39" s="24"/>
      <c r="H39" s="135"/>
    </row>
    <row r="40" spans="2:10" s="89" customFormat="1" ht="31.5">
      <c r="B40" s="136">
        <f>+COUNT($B$30:B39)+1</f>
        <v>8</v>
      </c>
      <c r="C40" s="58" t="s">
        <v>615</v>
      </c>
      <c r="D40" s="59" t="s">
        <v>1056</v>
      </c>
      <c r="E40" s="57" t="s">
        <v>24</v>
      </c>
      <c r="F40" s="57">
        <v>800</v>
      </c>
      <c r="G40" s="26"/>
      <c r="H40" s="135">
        <f t="shared" si="2"/>
        <v>0</v>
      </c>
    </row>
    <row r="41" spans="2:10" s="89" customFormat="1" ht="15.75" customHeight="1">
      <c r="B41" s="134" t="s">
        <v>76</v>
      </c>
      <c r="C41" s="183" t="s">
        <v>184</v>
      </c>
      <c r="D41" s="183"/>
      <c r="E41" s="183"/>
      <c r="F41" s="183"/>
      <c r="G41" s="24"/>
      <c r="H41" s="135"/>
    </row>
    <row r="42" spans="2:10" s="89" customFormat="1" ht="31.5">
      <c r="B42" s="136">
        <f>+COUNT($B$30:B41)+1</f>
        <v>9</v>
      </c>
      <c r="C42" s="58" t="s">
        <v>185</v>
      </c>
      <c r="D42" s="59" t="s">
        <v>1188</v>
      </c>
      <c r="E42" s="57" t="s">
        <v>25</v>
      </c>
      <c r="F42" s="57">
        <v>420</v>
      </c>
      <c r="G42" s="26"/>
      <c r="H42" s="135">
        <f t="shared" ref="H42" si="3">+$F42*G42</f>
        <v>0</v>
      </c>
    </row>
    <row r="43" spans="2:10" s="89" customFormat="1" ht="15.75" customHeight="1">
      <c r="B43" s="134" t="s">
        <v>78</v>
      </c>
      <c r="C43" s="183" t="s">
        <v>122</v>
      </c>
      <c r="D43" s="183"/>
      <c r="E43" s="183"/>
      <c r="F43" s="183"/>
      <c r="G43" s="24"/>
      <c r="H43" s="135"/>
    </row>
    <row r="44" spans="2:10" s="89" customFormat="1" ht="50.25" customHeight="1">
      <c r="B44" s="134"/>
      <c r="C44" s="184" t="s">
        <v>1044</v>
      </c>
      <c r="D44" s="184"/>
      <c r="E44" s="184"/>
      <c r="F44" s="184"/>
      <c r="G44" s="24"/>
      <c r="H44" s="135"/>
    </row>
    <row r="45" spans="2:10" s="89" customFormat="1" ht="31.5">
      <c r="B45" s="136">
        <f>+COUNT($B$30:B44)+1</f>
        <v>10</v>
      </c>
      <c r="C45" s="58" t="s">
        <v>1189</v>
      </c>
      <c r="D45" s="59" t="s">
        <v>1375</v>
      </c>
      <c r="E45" s="57" t="s">
        <v>25</v>
      </c>
      <c r="F45" s="57">
        <v>120</v>
      </c>
      <c r="G45" s="26"/>
      <c r="H45" s="135">
        <f t="shared" ref="H45:H48" si="4">+$F45*G45</f>
        <v>0</v>
      </c>
      <c r="J45" s="90"/>
    </row>
    <row r="46" spans="2:10" s="89" customFormat="1" ht="31.5">
      <c r="B46" s="136">
        <f>+COUNT($B$30:B45)+1</f>
        <v>11</v>
      </c>
      <c r="C46" s="58" t="s">
        <v>620</v>
      </c>
      <c r="D46" s="59" t="s">
        <v>1379</v>
      </c>
      <c r="E46" s="57" t="s">
        <v>25</v>
      </c>
      <c r="F46" s="57">
        <v>180</v>
      </c>
      <c r="G46" s="26"/>
      <c r="H46" s="135">
        <f t="shared" si="4"/>
        <v>0</v>
      </c>
      <c r="J46" s="90"/>
    </row>
    <row r="47" spans="2:10" s="89" customFormat="1" ht="31.5">
      <c r="B47" s="136">
        <f>+COUNT($B$30:B46)+1</f>
        <v>12</v>
      </c>
      <c r="C47" s="58" t="s">
        <v>621</v>
      </c>
      <c r="D47" s="59" t="s">
        <v>1377</v>
      </c>
      <c r="E47" s="57" t="s">
        <v>25</v>
      </c>
      <c r="F47" s="57">
        <v>12</v>
      </c>
      <c r="G47" s="26"/>
      <c r="H47" s="135">
        <f t="shared" si="4"/>
        <v>0</v>
      </c>
      <c r="J47" s="90"/>
    </row>
    <row r="48" spans="2:10" s="89" customFormat="1" ht="30.75" customHeight="1">
      <c r="B48" s="136">
        <f>+COUNT($B$30:B47)+1</f>
        <v>13</v>
      </c>
      <c r="C48" s="58" t="s">
        <v>619</v>
      </c>
      <c r="D48" s="59" t="s">
        <v>1378</v>
      </c>
      <c r="E48" s="57" t="s">
        <v>25</v>
      </c>
      <c r="F48" s="57">
        <v>15</v>
      </c>
      <c r="G48" s="26"/>
      <c r="H48" s="135">
        <f t="shared" si="4"/>
        <v>0</v>
      </c>
      <c r="J48" s="90"/>
    </row>
    <row r="49" spans="2:10" s="89" customFormat="1" ht="15.75" customHeight="1">
      <c r="B49" s="141"/>
      <c r="C49" s="142"/>
      <c r="D49" s="143"/>
      <c r="E49" s="144"/>
      <c r="F49" s="145"/>
      <c r="G49" s="64"/>
      <c r="H49" s="146"/>
    </row>
    <row r="50" spans="2:10" s="89" customFormat="1" ht="16.5" thickBot="1">
      <c r="B50" s="147"/>
      <c r="C50" s="148"/>
      <c r="D50" s="148"/>
      <c r="E50" s="149"/>
      <c r="F50" s="149"/>
      <c r="G50" s="25" t="str">
        <f>C29&amp;" SKUPAJ:"</f>
        <v>ZEMELJSKA DELA IN TEMELJENJE SKUPAJ:</v>
      </c>
      <c r="H50" s="150">
        <f>SUM(H$31:H$48)</f>
        <v>0</v>
      </c>
    </row>
    <row r="51" spans="2:10" s="89" customFormat="1">
      <c r="B51" s="152"/>
      <c r="C51" s="142"/>
      <c r="D51" s="153"/>
      <c r="E51" s="154"/>
      <c r="F51" s="145"/>
      <c r="G51" s="64"/>
      <c r="H51" s="146"/>
      <c r="J51" s="90"/>
    </row>
    <row r="52" spans="2:10" s="89" customFormat="1">
      <c r="B52" s="130" t="s">
        <v>45</v>
      </c>
      <c r="C52" s="182" t="s">
        <v>79</v>
      </c>
      <c r="D52" s="182"/>
      <c r="E52" s="131"/>
      <c r="F52" s="132"/>
      <c r="G52" s="23"/>
      <c r="H52" s="133"/>
      <c r="J52" s="90"/>
    </row>
    <row r="53" spans="2:10" s="89" customFormat="1">
      <c r="B53" s="134" t="s">
        <v>80</v>
      </c>
      <c r="C53" s="183" t="s">
        <v>84</v>
      </c>
      <c r="D53" s="183"/>
      <c r="E53" s="183"/>
      <c r="F53" s="183"/>
      <c r="G53" s="24"/>
      <c r="H53" s="135"/>
    </row>
    <row r="54" spans="2:10" s="89" customFormat="1">
      <c r="B54" s="134" t="s">
        <v>81</v>
      </c>
      <c r="C54" s="183" t="s">
        <v>195</v>
      </c>
      <c r="D54" s="183"/>
      <c r="E54" s="183"/>
      <c r="F54" s="183"/>
      <c r="G54" s="24"/>
      <c r="H54" s="135"/>
    </row>
    <row r="55" spans="2:10" s="89" customFormat="1" ht="47.25">
      <c r="B55" s="136">
        <f>+COUNT($B$54:B54)+1</f>
        <v>1</v>
      </c>
      <c r="C55" s="58" t="s">
        <v>1190</v>
      </c>
      <c r="D55" s="59" t="s">
        <v>1191</v>
      </c>
      <c r="E55" s="57" t="s">
        <v>25</v>
      </c>
      <c r="F55" s="57">
        <v>150</v>
      </c>
      <c r="G55" s="26"/>
      <c r="H55" s="135">
        <f>+$F55*G55</f>
        <v>0</v>
      </c>
      <c r="J55" s="90"/>
    </row>
    <row r="56" spans="2:10" s="89" customFormat="1" ht="15.75" customHeight="1">
      <c r="B56" s="134" t="s">
        <v>80</v>
      </c>
      <c r="C56" s="183" t="s">
        <v>84</v>
      </c>
      <c r="D56" s="183"/>
      <c r="E56" s="183"/>
      <c r="F56" s="183"/>
      <c r="G56" s="24"/>
      <c r="H56" s="135"/>
    </row>
    <row r="57" spans="2:10" s="89" customFormat="1" ht="31.5">
      <c r="B57" s="136">
        <f>+COUNT($B$54:B56)+1</f>
        <v>2</v>
      </c>
      <c r="C57" s="137" t="s">
        <v>1192</v>
      </c>
      <c r="D57" s="138" t="s">
        <v>1234</v>
      </c>
      <c r="E57" s="139" t="s">
        <v>24</v>
      </c>
      <c r="F57" s="139">
        <v>18</v>
      </c>
      <c r="G57" s="26"/>
      <c r="H57" s="135">
        <f>+$F57*G57</f>
        <v>0</v>
      </c>
      <c r="J57" s="90"/>
    </row>
    <row r="58" spans="2:10" s="89" customFormat="1" ht="47.25">
      <c r="B58" s="136">
        <f>+COUNT($B$54:B57)+1</f>
        <v>3</v>
      </c>
      <c r="C58" s="137" t="s">
        <v>1192</v>
      </c>
      <c r="D58" s="138" t="s">
        <v>1235</v>
      </c>
      <c r="E58" s="139" t="s">
        <v>24</v>
      </c>
      <c r="F58" s="139">
        <v>622</v>
      </c>
      <c r="G58" s="26"/>
      <c r="H58" s="135">
        <f>+$F58*G58</f>
        <v>0</v>
      </c>
      <c r="J58" s="90"/>
    </row>
    <row r="59" spans="2:10" s="89" customFormat="1">
      <c r="B59" s="134" t="s">
        <v>83</v>
      </c>
      <c r="C59" s="183" t="s">
        <v>1128</v>
      </c>
      <c r="D59" s="183"/>
      <c r="E59" s="183"/>
      <c r="F59" s="183"/>
      <c r="G59" s="24"/>
      <c r="H59" s="135"/>
    </row>
    <row r="60" spans="2:10" s="89" customFormat="1">
      <c r="B60" s="134" t="s">
        <v>85</v>
      </c>
      <c r="C60" s="183" t="s">
        <v>200</v>
      </c>
      <c r="D60" s="183"/>
      <c r="E60" s="183"/>
      <c r="F60" s="183"/>
      <c r="G60" s="24"/>
      <c r="H60" s="135"/>
    </row>
    <row r="61" spans="2:10" s="89" customFormat="1" ht="31.5">
      <c r="B61" s="136">
        <f>+COUNT($B$54:B60)+1</f>
        <v>4</v>
      </c>
      <c r="C61" s="137" t="s">
        <v>1236</v>
      </c>
      <c r="D61" s="138" t="s">
        <v>1237</v>
      </c>
      <c r="E61" s="139" t="s">
        <v>24</v>
      </c>
      <c r="F61" s="139">
        <v>640</v>
      </c>
      <c r="G61" s="26"/>
      <c r="H61" s="135">
        <f t="shared" ref="H61" si="5">+$F61*G61</f>
        <v>0</v>
      </c>
      <c r="J61" s="90"/>
    </row>
    <row r="62" spans="2:10" s="89" customFormat="1">
      <c r="B62" s="134" t="s">
        <v>88</v>
      </c>
      <c r="C62" s="183" t="s">
        <v>87</v>
      </c>
      <c r="D62" s="183"/>
      <c r="E62" s="183"/>
      <c r="F62" s="183"/>
      <c r="G62" s="24"/>
      <c r="H62" s="135"/>
    </row>
    <row r="63" spans="2:10" s="89" customFormat="1" ht="47.25">
      <c r="B63" s="136">
        <f>+COUNT($B$54:B62)+1</f>
        <v>5</v>
      </c>
      <c r="C63" s="137" t="s">
        <v>1196</v>
      </c>
      <c r="D63" s="138" t="s">
        <v>1199</v>
      </c>
      <c r="E63" s="139" t="s">
        <v>54</v>
      </c>
      <c r="F63" s="139">
        <v>655</v>
      </c>
      <c r="G63" s="26"/>
      <c r="H63" s="135">
        <f t="shared" ref="H63" si="6">+$F63*G63</f>
        <v>0</v>
      </c>
      <c r="J63" s="90"/>
    </row>
    <row r="64" spans="2:10" s="89" customFormat="1">
      <c r="B64" s="134" t="s">
        <v>89</v>
      </c>
      <c r="C64" s="183" t="s">
        <v>90</v>
      </c>
      <c r="D64" s="183"/>
      <c r="E64" s="183"/>
      <c r="F64" s="183"/>
      <c r="G64" s="24"/>
      <c r="H64" s="135"/>
      <c r="J64" s="90"/>
    </row>
    <row r="65" spans="2:10" s="89" customFormat="1" ht="47.25">
      <c r="B65" s="136">
        <f>+COUNT($B$54:B64)+1</f>
        <v>6</v>
      </c>
      <c r="C65" s="137" t="s">
        <v>1200</v>
      </c>
      <c r="D65" s="138" t="s">
        <v>1201</v>
      </c>
      <c r="E65" s="139" t="s">
        <v>25</v>
      </c>
      <c r="F65" s="139">
        <v>11.5</v>
      </c>
      <c r="G65" s="26"/>
      <c r="H65" s="135">
        <f t="shared" ref="H65" si="7">+$F65*G65</f>
        <v>0</v>
      </c>
      <c r="J65" s="90"/>
    </row>
    <row r="66" spans="2:10" s="89" customFormat="1" ht="15.75" customHeight="1">
      <c r="B66" s="141"/>
      <c r="C66" s="142"/>
      <c r="D66" s="143"/>
      <c r="E66" s="144"/>
      <c r="F66" s="145"/>
      <c r="G66" s="64"/>
      <c r="H66" s="146"/>
    </row>
    <row r="67" spans="2:10" s="89" customFormat="1" ht="16.5" thickBot="1">
      <c r="B67" s="147"/>
      <c r="C67" s="148"/>
      <c r="D67" s="148"/>
      <c r="E67" s="149"/>
      <c r="F67" s="149"/>
      <c r="G67" s="25" t="str">
        <f>C52&amp;" SKUPAJ:"</f>
        <v>VOZIŠČE KONSTRUKCIJE SKUPAJ:</v>
      </c>
      <c r="H67" s="150">
        <f>SUM(H$55:H$65)</f>
        <v>0</v>
      </c>
    </row>
    <row r="69" spans="2:10" s="89" customFormat="1">
      <c r="B69" s="130" t="s">
        <v>68</v>
      </c>
      <c r="C69" s="182" t="s">
        <v>92</v>
      </c>
      <c r="D69" s="182"/>
      <c r="E69" s="131"/>
      <c r="F69" s="132"/>
      <c r="G69" s="23"/>
      <c r="H69" s="133"/>
      <c r="J69" s="90"/>
    </row>
    <row r="70" spans="2:10" s="89" customFormat="1">
      <c r="B70" s="134" t="s">
        <v>93</v>
      </c>
      <c r="C70" s="183" t="s">
        <v>107</v>
      </c>
      <c r="D70" s="183"/>
      <c r="E70" s="183"/>
      <c r="F70" s="183"/>
      <c r="G70" s="24"/>
      <c r="H70" s="135"/>
    </row>
    <row r="71" spans="2:10" s="89" customFormat="1" ht="31.5">
      <c r="B71" s="136">
        <f>+COUNT($B$70:B70)+1</f>
        <v>1</v>
      </c>
      <c r="C71" s="58" t="s">
        <v>293</v>
      </c>
      <c r="D71" s="59" t="s">
        <v>803</v>
      </c>
      <c r="E71" s="57" t="s">
        <v>23</v>
      </c>
      <c r="F71" s="57">
        <v>2</v>
      </c>
      <c r="G71" s="26"/>
      <c r="H71" s="135">
        <f t="shared" ref="H71:H81" si="8">+$F71*G71</f>
        <v>0</v>
      </c>
      <c r="J71" s="90"/>
    </row>
    <row r="72" spans="2:10" s="89" customFormat="1" ht="47.25">
      <c r="B72" s="136">
        <f>+COUNT($B$70:B71)+1</f>
        <v>2</v>
      </c>
      <c r="C72" s="58" t="s">
        <v>296</v>
      </c>
      <c r="D72" s="59" t="s">
        <v>807</v>
      </c>
      <c r="E72" s="57" t="s">
        <v>23</v>
      </c>
      <c r="F72" s="57">
        <v>2</v>
      </c>
      <c r="G72" s="26"/>
      <c r="H72" s="135">
        <f t="shared" si="8"/>
        <v>0</v>
      </c>
      <c r="J72" s="90"/>
    </row>
    <row r="73" spans="2:10" s="89" customFormat="1" ht="47.25">
      <c r="B73" s="136">
        <f>+COUNT($B$70:B72)+1</f>
        <v>3</v>
      </c>
      <c r="C73" s="137" t="s">
        <v>1238</v>
      </c>
      <c r="D73" s="138" t="s">
        <v>1242</v>
      </c>
      <c r="E73" s="139" t="s">
        <v>23</v>
      </c>
      <c r="F73" s="139">
        <v>1</v>
      </c>
      <c r="G73" s="26"/>
      <c r="H73" s="135">
        <f t="shared" si="8"/>
        <v>0</v>
      </c>
      <c r="J73" s="90"/>
    </row>
    <row r="74" spans="2:10" s="89" customFormat="1" ht="47.25">
      <c r="B74" s="136">
        <f>+COUNT($B$70:B73)+1</f>
        <v>4</v>
      </c>
      <c r="C74" s="137" t="s">
        <v>1239</v>
      </c>
      <c r="D74" s="138" t="s">
        <v>1243</v>
      </c>
      <c r="E74" s="139" t="s">
        <v>23</v>
      </c>
      <c r="F74" s="139">
        <v>1</v>
      </c>
      <c r="G74" s="26"/>
      <c r="H74" s="135">
        <f t="shared" si="8"/>
        <v>0</v>
      </c>
      <c r="J74" s="90"/>
    </row>
    <row r="75" spans="2:10" s="89" customFormat="1" ht="63">
      <c r="B75" s="136">
        <f>+COUNT($B$70:B74)+1</f>
        <v>5</v>
      </c>
      <c r="C75" s="137" t="s">
        <v>1240</v>
      </c>
      <c r="D75" s="138" t="s">
        <v>1244</v>
      </c>
      <c r="E75" s="139" t="s">
        <v>23</v>
      </c>
      <c r="F75" s="139">
        <v>3</v>
      </c>
      <c r="G75" s="26"/>
      <c r="H75" s="135">
        <f t="shared" si="8"/>
        <v>0</v>
      </c>
      <c r="J75" s="90"/>
    </row>
    <row r="76" spans="2:10" s="89" customFormat="1" ht="63">
      <c r="B76" s="136">
        <f>+COUNT($B$70:B75)+1</f>
        <v>6</v>
      </c>
      <c r="C76" s="137" t="s">
        <v>1241</v>
      </c>
      <c r="D76" s="138" t="s">
        <v>1245</v>
      </c>
      <c r="E76" s="139" t="s">
        <v>23</v>
      </c>
      <c r="F76" s="139">
        <v>1</v>
      </c>
      <c r="G76" s="26"/>
      <c r="H76" s="135">
        <f t="shared" si="8"/>
        <v>0</v>
      </c>
      <c r="J76" s="90"/>
    </row>
    <row r="77" spans="2:10" s="89" customFormat="1">
      <c r="B77" s="134" t="s">
        <v>94</v>
      </c>
      <c r="C77" s="183" t="s">
        <v>95</v>
      </c>
      <c r="D77" s="183"/>
      <c r="E77" s="183"/>
      <c r="F77" s="183"/>
      <c r="G77" s="24"/>
      <c r="H77" s="135"/>
      <c r="J77" s="90"/>
    </row>
    <row r="78" spans="2:10" s="89" customFormat="1" ht="78.75">
      <c r="B78" s="136">
        <f>+COUNT($B$70:B77)+1</f>
        <v>7</v>
      </c>
      <c r="C78" s="137" t="s">
        <v>1246</v>
      </c>
      <c r="D78" s="138" t="s">
        <v>1249</v>
      </c>
      <c r="E78" s="139" t="s">
        <v>54</v>
      </c>
      <c r="F78" s="139">
        <v>240</v>
      </c>
      <c r="G78" s="26"/>
      <c r="H78" s="135">
        <f t="shared" si="8"/>
        <v>0</v>
      </c>
      <c r="J78" s="90"/>
    </row>
    <row r="79" spans="2:10" s="89" customFormat="1" ht="31.5">
      <c r="B79" s="136">
        <f>+COUNT($B$70:B78)+1</f>
        <v>8</v>
      </c>
      <c r="C79" s="137" t="s">
        <v>1247</v>
      </c>
      <c r="D79" s="138" t="s">
        <v>1250</v>
      </c>
      <c r="E79" s="139" t="s">
        <v>54</v>
      </c>
      <c r="F79" s="139">
        <v>5</v>
      </c>
      <c r="G79" s="26"/>
      <c r="H79" s="135">
        <f t="shared" si="8"/>
        <v>0</v>
      </c>
      <c r="J79" s="90"/>
    </row>
    <row r="80" spans="2:10" s="89" customFormat="1" ht="94.5">
      <c r="B80" s="136">
        <f>+COUNT($B$70:B79)+1</f>
        <v>9</v>
      </c>
      <c r="C80" s="137" t="s">
        <v>114</v>
      </c>
      <c r="D80" s="138" t="s">
        <v>1251</v>
      </c>
      <c r="E80" s="139" t="s">
        <v>24</v>
      </c>
      <c r="F80" s="139">
        <v>3.8</v>
      </c>
      <c r="G80" s="26"/>
      <c r="H80" s="135">
        <f t="shared" si="8"/>
        <v>0</v>
      </c>
      <c r="J80" s="90"/>
    </row>
    <row r="81" spans="2:10" s="89" customFormat="1" ht="78.75">
      <c r="B81" s="136">
        <f>+COUNT($B$70:B80)+1</f>
        <v>10</v>
      </c>
      <c r="C81" s="137" t="s">
        <v>1248</v>
      </c>
      <c r="D81" s="138" t="s">
        <v>1252</v>
      </c>
      <c r="E81" s="139" t="s">
        <v>24</v>
      </c>
      <c r="F81" s="139">
        <v>1.3</v>
      </c>
      <c r="G81" s="26"/>
      <c r="H81" s="135">
        <f t="shared" si="8"/>
        <v>0</v>
      </c>
      <c r="J81" s="90"/>
    </row>
    <row r="82" spans="2:10" s="89" customFormat="1" ht="15.75" customHeight="1">
      <c r="B82" s="141"/>
      <c r="C82" s="142"/>
      <c r="D82" s="143"/>
      <c r="E82" s="144"/>
      <c r="F82" s="145"/>
      <c r="G82" s="64"/>
      <c r="H82" s="146"/>
    </row>
    <row r="83" spans="2:10" s="89" customFormat="1" ht="16.5" thickBot="1">
      <c r="B83" s="147"/>
      <c r="C83" s="148"/>
      <c r="D83" s="148"/>
      <c r="E83" s="149"/>
      <c r="F83" s="149"/>
      <c r="G83" s="25" t="str">
        <f>C69&amp;" SKUPAJ:"</f>
        <v>OPREMA CEST SKUPAJ:</v>
      </c>
      <c r="H83" s="150">
        <f>SUM(H$71:H$81)</f>
        <v>0</v>
      </c>
    </row>
    <row r="85" spans="2:10" s="89" customFormat="1">
      <c r="B85" s="130" t="s">
        <v>69</v>
      </c>
      <c r="C85" s="182" t="s">
        <v>8</v>
      </c>
      <c r="D85" s="182"/>
      <c r="E85" s="131"/>
      <c r="F85" s="132"/>
      <c r="G85" s="23"/>
      <c r="H85" s="133"/>
      <c r="J85" s="90"/>
    </row>
    <row r="86" spans="2:10" s="89" customFormat="1" ht="15.75" customHeight="1">
      <c r="B86" s="134" t="s">
        <v>96</v>
      </c>
      <c r="C86" s="183" t="s">
        <v>310</v>
      </c>
      <c r="D86" s="183"/>
      <c r="E86" s="183"/>
      <c r="F86" s="183"/>
      <c r="G86" s="24"/>
      <c r="H86" s="135"/>
    </row>
    <row r="87" spans="2:10" s="89" customFormat="1">
      <c r="B87" s="136">
        <f>+COUNT($B$86:B86)+1</f>
        <v>1</v>
      </c>
      <c r="C87" s="58" t="s">
        <v>62</v>
      </c>
      <c r="D87" s="59" t="s">
        <v>70</v>
      </c>
      <c r="E87" s="57" t="s">
        <v>71</v>
      </c>
      <c r="F87" s="57">
        <v>36</v>
      </c>
      <c r="G87" s="26"/>
      <c r="H87" s="135">
        <f t="shared" ref="H87" si="9">+$F87*G87</f>
        <v>0</v>
      </c>
      <c r="J87" s="90"/>
    </row>
    <row r="88" spans="2:10" s="89" customFormat="1" ht="15.75" customHeight="1">
      <c r="B88" s="136">
        <f>+COUNT($B$86:B87)+1</f>
        <v>2</v>
      </c>
      <c r="C88" s="58" t="s">
        <v>116</v>
      </c>
      <c r="D88" s="59" t="s">
        <v>99</v>
      </c>
      <c r="E88" s="57" t="s">
        <v>71</v>
      </c>
      <c r="F88" s="57">
        <v>10</v>
      </c>
      <c r="G88" s="26"/>
      <c r="H88" s="135">
        <f t="shared" ref="H88:H89" si="10">+$F88*G88</f>
        <v>0</v>
      </c>
    </row>
    <row r="89" spans="2:10" s="89" customFormat="1" ht="31.5">
      <c r="B89" s="136">
        <f>+COUNT($B$86:B88)+1</f>
        <v>3</v>
      </c>
      <c r="C89" s="58" t="s">
        <v>117</v>
      </c>
      <c r="D89" s="59" t="s">
        <v>72</v>
      </c>
      <c r="E89" s="57" t="s">
        <v>23</v>
      </c>
      <c r="F89" s="57">
        <v>1</v>
      </c>
      <c r="G89" s="26"/>
      <c r="H89" s="135">
        <f t="shared" si="10"/>
        <v>0</v>
      </c>
      <c r="J89" s="90"/>
    </row>
    <row r="90" spans="2:10" s="89" customFormat="1" ht="15.75" customHeight="1">
      <c r="B90" s="141"/>
      <c r="C90" s="142"/>
      <c r="D90" s="143"/>
      <c r="E90" s="144"/>
      <c r="F90" s="145"/>
      <c r="G90" s="64"/>
      <c r="H90" s="146"/>
    </row>
    <row r="91" spans="2:10" s="89" customFormat="1" ht="16.5" thickBot="1">
      <c r="B91" s="147"/>
      <c r="C91" s="148"/>
      <c r="D91" s="148"/>
      <c r="E91" s="149"/>
      <c r="F91" s="149"/>
      <c r="G91" s="25" t="str">
        <f>C85&amp;" SKUPAJ:"</f>
        <v>TUJE STORITVE SKUPAJ:</v>
      </c>
      <c r="H91" s="150">
        <f>SUM(H$87:H$89)</f>
        <v>0</v>
      </c>
    </row>
  </sheetData>
  <sheetProtection algorithmName="SHA-512" hashValue="OxNcUBg58mjEvUJ/kGwNIaIA2AsISD1Mfx5P2Lav8Urz9DWGHlW26UWWom1mcF5jKMTm8P5lPSnQMVO48PDLvw==" saltValue="jRBK7q+geDKkjGCoiKsDUw==" spinCount="100000" sheet="1" objects="1" scenarios="1"/>
  <mergeCells count="23">
    <mergeCell ref="C85:D85"/>
    <mergeCell ref="C86:F86"/>
    <mergeCell ref="C24:F24"/>
    <mergeCell ref="C36:F36"/>
    <mergeCell ref="C39:F39"/>
    <mergeCell ref="C44:F44"/>
    <mergeCell ref="C64:F64"/>
    <mergeCell ref="C56:F56"/>
    <mergeCell ref="C59:F59"/>
    <mergeCell ref="C60:F60"/>
    <mergeCell ref="C62:F62"/>
    <mergeCell ref="C52:D52"/>
    <mergeCell ref="C53:F53"/>
    <mergeCell ref="C54:F54"/>
    <mergeCell ref="C30:F30"/>
    <mergeCell ref="C41:F41"/>
    <mergeCell ref="C22:D22"/>
    <mergeCell ref="C23:F23"/>
    <mergeCell ref="C29:D29"/>
    <mergeCell ref="C77:F77"/>
    <mergeCell ref="C69:D69"/>
    <mergeCell ref="C70:F70"/>
    <mergeCell ref="C43:F43"/>
  </mergeCells>
  <pageMargins left="0.70866141732283472" right="0.70866141732283472" top="0.74803149606299213" bottom="0.74803149606299213" header="0.31496062992125984" footer="0.31496062992125984"/>
  <pageSetup paperSize="9" scale="67"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51" min="1" max="7" man="1"/>
    <brk id="83" min="1"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2:I50"/>
  <sheetViews>
    <sheetView view="pageBreakPreview" zoomScaleNormal="100" zoomScaleSheetLayoutView="100" workbookViewId="0">
      <selection activeCell="D6" sqref="D6"/>
    </sheetView>
  </sheetViews>
  <sheetFormatPr defaultRowHeight="14.25"/>
  <cols>
    <col min="1" max="1" width="9.140625" style="3"/>
    <col min="2" max="2" width="14.28515625" style="3" customWidth="1"/>
    <col min="3" max="3" width="9.7109375" style="3" bestFit="1" customWidth="1"/>
    <col min="4" max="4" width="69.140625" style="3" customWidth="1"/>
    <col min="5" max="5" width="9.140625" style="3"/>
    <col min="6" max="6" width="7.85546875" style="3" customWidth="1"/>
    <col min="7" max="7" width="10.42578125" style="3" bestFit="1" customWidth="1"/>
    <col min="8" max="257" width="9.140625" style="3"/>
    <col min="258" max="258" width="10.42578125" style="3" customWidth="1"/>
    <col min="259" max="259" width="9.140625" style="3"/>
    <col min="260" max="260" width="44" style="3" customWidth="1"/>
    <col min="261" max="261" width="9.140625" style="3"/>
    <col min="262" max="262" width="7.85546875" style="3" customWidth="1"/>
    <col min="263" max="513" width="9.140625" style="3"/>
    <col min="514" max="514" width="10.42578125" style="3" customWidth="1"/>
    <col min="515" max="515" width="9.140625" style="3"/>
    <col min="516" max="516" width="44" style="3" customWidth="1"/>
    <col min="517" max="517" width="9.140625" style="3"/>
    <col min="518" max="518" width="7.85546875" style="3" customWidth="1"/>
    <col min="519" max="769" width="9.140625" style="3"/>
    <col min="770" max="770" width="10.42578125" style="3" customWidth="1"/>
    <col min="771" max="771" width="9.140625" style="3"/>
    <col min="772" max="772" width="44" style="3" customWidth="1"/>
    <col min="773" max="773" width="9.140625" style="3"/>
    <col min="774" max="774" width="7.85546875" style="3" customWidth="1"/>
    <col min="775" max="1025" width="9.140625" style="3"/>
    <col min="1026" max="1026" width="10.42578125" style="3" customWidth="1"/>
    <col min="1027" max="1027" width="9.140625" style="3"/>
    <col min="1028" max="1028" width="44" style="3" customWidth="1"/>
    <col min="1029" max="1029" width="9.140625" style="3"/>
    <col min="1030" max="1030" width="7.85546875" style="3" customWidth="1"/>
    <col min="1031" max="1281" width="9.140625" style="3"/>
    <col min="1282" max="1282" width="10.42578125" style="3" customWidth="1"/>
    <col min="1283" max="1283" width="9.140625" style="3"/>
    <col min="1284" max="1284" width="44" style="3" customWidth="1"/>
    <col min="1285" max="1285" width="9.140625" style="3"/>
    <col min="1286" max="1286" width="7.85546875" style="3" customWidth="1"/>
    <col min="1287" max="1537" width="9.140625" style="3"/>
    <col min="1538" max="1538" width="10.42578125" style="3" customWidth="1"/>
    <col min="1539" max="1539" width="9.140625" style="3"/>
    <col min="1540" max="1540" width="44" style="3" customWidth="1"/>
    <col min="1541" max="1541" width="9.140625" style="3"/>
    <col min="1542" max="1542" width="7.85546875" style="3" customWidth="1"/>
    <col min="1543" max="1793" width="9.140625" style="3"/>
    <col min="1794" max="1794" width="10.42578125" style="3" customWidth="1"/>
    <col min="1795" max="1795" width="9.140625" style="3"/>
    <col min="1796" max="1796" width="44" style="3" customWidth="1"/>
    <col min="1797" max="1797" width="9.140625" style="3"/>
    <col min="1798" max="1798" width="7.85546875" style="3" customWidth="1"/>
    <col min="1799" max="2049" width="9.140625" style="3"/>
    <col min="2050" max="2050" width="10.42578125" style="3" customWidth="1"/>
    <col min="2051" max="2051" width="9.140625" style="3"/>
    <col min="2052" max="2052" width="44" style="3" customWidth="1"/>
    <col min="2053" max="2053" width="9.140625" style="3"/>
    <col min="2054" max="2054" width="7.85546875" style="3" customWidth="1"/>
    <col min="2055" max="2305" width="9.140625" style="3"/>
    <col min="2306" max="2306" width="10.42578125" style="3" customWidth="1"/>
    <col min="2307" max="2307" width="9.140625" style="3"/>
    <col min="2308" max="2308" width="44" style="3" customWidth="1"/>
    <col min="2309" max="2309" width="9.140625" style="3"/>
    <col min="2310" max="2310" width="7.85546875" style="3" customWidth="1"/>
    <col min="2311" max="2561" width="9.140625" style="3"/>
    <col min="2562" max="2562" width="10.42578125" style="3" customWidth="1"/>
    <col min="2563" max="2563" width="9.140625" style="3"/>
    <col min="2564" max="2564" width="44" style="3" customWidth="1"/>
    <col min="2565" max="2565" width="9.140625" style="3"/>
    <col min="2566" max="2566" width="7.85546875" style="3" customWidth="1"/>
    <col min="2567" max="2817" width="9.140625" style="3"/>
    <col min="2818" max="2818" width="10.42578125" style="3" customWidth="1"/>
    <col min="2819" max="2819" width="9.140625" style="3"/>
    <col min="2820" max="2820" width="44" style="3" customWidth="1"/>
    <col min="2821" max="2821" width="9.140625" style="3"/>
    <col min="2822" max="2822" width="7.85546875" style="3" customWidth="1"/>
    <col min="2823" max="3073" width="9.140625" style="3"/>
    <col min="3074" max="3074" width="10.42578125" style="3" customWidth="1"/>
    <col min="3075" max="3075" width="9.140625" style="3"/>
    <col min="3076" max="3076" width="44" style="3" customWidth="1"/>
    <col min="3077" max="3077" width="9.140625" style="3"/>
    <col min="3078" max="3078" width="7.85546875" style="3" customWidth="1"/>
    <col min="3079" max="3329" width="9.140625" style="3"/>
    <col min="3330" max="3330" width="10.42578125" style="3" customWidth="1"/>
    <col min="3331" max="3331" width="9.140625" style="3"/>
    <col min="3332" max="3332" width="44" style="3" customWidth="1"/>
    <col min="3333" max="3333" width="9.140625" style="3"/>
    <col min="3334" max="3334" width="7.85546875" style="3" customWidth="1"/>
    <col min="3335" max="3585" width="9.140625" style="3"/>
    <col min="3586" max="3586" width="10.42578125" style="3" customWidth="1"/>
    <col min="3587" max="3587" width="9.140625" style="3"/>
    <col min="3588" max="3588" width="44" style="3" customWidth="1"/>
    <col min="3589" max="3589" width="9.140625" style="3"/>
    <col min="3590" max="3590" width="7.85546875" style="3" customWidth="1"/>
    <col min="3591" max="3841" width="9.140625" style="3"/>
    <col min="3842" max="3842" width="10.42578125" style="3" customWidth="1"/>
    <col min="3843" max="3843" width="9.140625" style="3"/>
    <col min="3844" max="3844" width="44" style="3" customWidth="1"/>
    <col min="3845" max="3845" width="9.140625" style="3"/>
    <col min="3846" max="3846" width="7.85546875" style="3" customWidth="1"/>
    <col min="3847" max="4097" width="9.140625" style="3"/>
    <col min="4098" max="4098" width="10.42578125" style="3" customWidth="1"/>
    <col min="4099" max="4099" width="9.140625" style="3"/>
    <col min="4100" max="4100" width="44" style="3" customWidth="1"/>
    <col min="4101" max="4101" width="9.140625" style="3"/>
    <col min="4102" max="4102" width="7.85546875" style="3" customWidth="1"/>
    <col min="4103" max="4353" width="9.140625" style="3"/>
    <col min="4354" max="4354" width="10.42578125" style="3" customWidth="1"/>
    <col min="4355" max="4355" width="9.140625" style="3"/>
    <col min="4356" max="4356" width="44" style="3" customWidth="1"/>
    <col min="4357" max="4357" width="9.140625" style="3"/>
    <col min="4358" max="4358" width="7.85546875" style="3" customWidth="1"/>
    <col min="4359" max="4609" width="9.140625" style="3"/>
    <col min="4610" max="4610" width="10.42578125" style="3" customWidth="1"/>
    <col min="4611" max="4611" width="9.140625" style="3"/>
    <col min="4612" max="4612" width="44" style="3" customWidth="1"/>
    <col min="4613" max="4613" width="9.140625" style="3"/>
    <col min="4614" max="4614" width="7.85546875" style="3" customWidth="1"/>
    <col min="4615" max="4865" width="9.140625" style="3"/>
    <col min="4866" max="4866" width="10.42578125" style="3" customWidth="1"/>
    <col min="4867" max="4867" width="9.140625" style="3"/>
    <col min="4868" max="4868" width="44" style="3" customWidth="1"/>
    <col min="4869" max="4869" width="9.140625" style="3"/>
    <col min="4870" max="4870" width="7.85546875" style="3" customWidth="1"/>
    <col min="4871" max="5121" width="9.140625" style="3"/>
    <col min="5122" max="5122" width="10.42578125" style="3" customWidth="1"/>
    <col min="5123" max="5123" width="9.140625" style="3"/>
    <col min="5124" max="5124" width="44" style="3" customWidth="1"/>
    <col min="5125" max="5125" width="9.140625" style="3"/>
    <col min="5126" max="5126" width="7.85546875" style="3" customWidth="1"/>
    <col min="5127" max="5377" width="9.140625" style="3"/>
    <col min="5378" max="5378" width="10.42578125" style="3" customWidth="1"/>
    <col min="5379" max="5379" width="9.140625" style="3"/>
    <col min="5380" max="5380" width="44" style="3" customWidth="1"/>
    <col min="5381" max="5381" width="9.140625" style="3"/>
    <col min="5382" max="5382" width="7.85546875" style="3" customWidth="1"/>
    <col min="5383" max="5633" width="9.140625" style="3"/>
    <col min="5634" max="5634" width="10.42578125" style="3" customWidth="1"/>
    <col min="5635" max="5635" width="9.140625" style="3"/>
    <col min="5636" max="5636" width="44" style="3" customWidth="1"/>
    <col min="5637" max="5637" width="9.140625" style="3"/>
    <col min="5638" max="5638" width="7.85546875" style="3" customWidth="1"/>
    <col min="5639" max="5889" width="9.140625" style="3"/>
    <col min="5890" max="5890" width="10.42578125" style="3" customWidth="1"/>
    <col min="5891" max="5891" width="9.140625" style="3"/>
    <col min="5892" max="5892" width="44" style="3" customWidth="1"/>
    <col min="5893" max="5893" width="9.140625" style="3"/>
    <col min="5894" max="5894" width="7.85546875" style="3" customWidth="1"/>
    <col min="5895" max="6145" width="9.140625" style="3"/>
    <col min="6146" max="6146" width="10.42578125" style="3" customWidth="1"/>
    <col min="6147" max="6147" width="9.140625" style="3"/>
    <col min="6148" max="6148" width="44" style="3" customWidth="1"/>
    <col min="6149" max="6149" width="9.140625" style="3"/>
    <col min="6150" max="6150" width="7.85546875" style="3" customWidth="1"/>
    <col min="6151" max="6401" width="9.140625" style="3"/>
    <col min="6402" max="6402" width="10.42578125" style="3" customWidth="1"/>
    <col min="6403" max="6403" width="9.140625" style="3"/>
    <col min="6404" max="6404" width="44" style="3" customWidth="1"/>
    <col min="6405" max="6405" width="9.140625" style="3"/>
    <col min="6406" max="6406" width="7.85546875" style="3" customWidth="1"/>
    <col min="6407" max="6657" width="9.140625" style="3"/>
    <col min="6658" max="6658" width="10.42578125" style="3" customWidth="1"/>
    <col min="6659" max="6659" width="9.140625" style="3"/>
    <col min="6660" max="6660" width="44" style="3" customWidth="1"/>
    <col min="6661" max="6661" width="9.140625" style="3"/>
    <col min="6662" max="6662" width="7.85546875" style="3" customWidth="1"/>
    <col min="6663" max="6913" width="9.140625" style="3"/>
    <col min="6914" max="6914" width="10.42578125" style="3" customWidth="1"/>
    <col min="6915" max="6915" width="9.140625" style="3"/>
    <col min="6916" max="6916" width="44" style="3" customWidth="1"/>
    <col min="6917" max="6917" width="9.140625" style="3"/>
    <col min="6918" max="6918" width="7.85546875" style="3" customWidth="1"/>
    <col min="6919" max="7169" width="9.140625" style="3"/>
    <col min="7170" max="7170" width="10.42578125" style="3" customWidth="1"/>
    <col min="7171" max="7171" width="9.140625" style="3"/>
    <col min="7172" max="7172" width="44" style="3" customWidth="1"/>
    <col min="7173" max="7173" width="9.140625" style="3"/>
    <col min="7174" max="7174" width="7.85546875" style="3" customWidth="1"/>
    <col min="7175" max="7425" width="9.140625" style="3"/>
    <col min="7426" max="7426" width="10.42578125" style="3" customWidth="1"/>
    <col min="7427" max="7427" width="9.140625" style="3"/>
    <col min="7428" max="7428" width="44" style="3" customWidth="1"/>
    <col min="7429" max="7429" width="9.140625" style="3"/>
    <col min="7430" max="7430" width="7.85546875" style="3" customWidth="1"/>
    <col min="7431" max="7681" width="9.140625" style="3"/>
    <col min="7682" max="7682" width="10.42578125" style="3" customWidth="1"/>
    <col min="7683" max="7683" width="9.140625" style="3"/>
    <col min="7684" max="7684" width="44" style="3" customWidth="1"/>
    <col min="7685" max="7685" width="9.140625" style="3"/>
    <col min="7686" max="7686" width="7.85546875" style="3" customWidth="1"/>
    <col min="7687" max="7937" width="9.140625" style="3"/>
    <col min="7938" max="7938" width="10.42578125" style="3" customWidth="1"/>
    <col min="7939" max="7939" width="9.140625" style="3"/>
    <col min="7940" max="7940" width="44" style="3" customWidth="1"/>
    <col min="7941" max="7941" width="9.140625" style="3"/>
    <col min="7942" max="7942" width="7.85546875" style="3" customWidth="1"/>
    <col min="7943" max="8193" width="9.140625" style="3"/>
    <col min="8194" max="8194" width="10.42578125" style="3" customWidth="1"/>
    <col min="8195" max="8195" width="9.140625" style="3"/>
    <col min="8196" max="8196" width="44" style="3" customWidth="1"/>
    <col min="8197" max="8197" width="9.140625" style="3"/>
    <col min="8198" max="8198" width="7.85546875" style="3" customWidth="1"/>
    <col min="8199" max="8449" width="9.140625" style="3"/>
    <col min="8450" max="8450" width="10.42578125" style="3" customWidth="1"/>
    <col min="8451" max="8451" width="9.140625" style="3"/>
    <col min="8452" max="8452" width="44" style="3" customWidth="1"/>
    <col min="8453" max="8453" width="9.140625" style="3"/>
    <col min="8454" max="8454" width="7.85546875" style="3" customWidth="1"/>
    <col min="8455" max="8705" width="9.140625" style="3"/>
    <col min="8706" max="8706" width="10.42578125" style="3" customWidth="1"/>
    <col min="8707" max="8707" width="9.140625" style="3"/>
    <col min="8708" max="8708" width="44" style="3" customWidth="1"/>
    <col min="8709" max="8709" width="9.140625" style="3"/>
    <col min="8710" max="8710" width="7.85546875" style="3" customWidth="1"/>
    <col min="8711" max="8961" width="9.140625" style="3"/>
    <col min="8962" max="8962" width="10.42578125" style="3" customWidth="1"/>
    <col min="8963" max="8963" width="9.140625" style="3"/>
    <col min="8964" max="8964" width="44" style="3" customWidth="1"/>
    <col min="8965" max="8965" width="9.140625" style="3"/>
    <col min="8966" max="8966" width="7.85546875" style="3" customWidth="1"/>
    <col min="8967" max="9217" width="9.140625" style="3"/>
    <col min="9218" max="9218" width="10.42578125" style="3" customWidth="1"/>
    <col min="9219" max="9219" width="9.140625" style="3"/>
    <col min="9220" max="9220" width="44" style="3" customWidth="1"/>
    <col min="9221" max="9221" width="9.140625" style="3"/>
    <col min="9222" max="9222" width="7.85546875" style="3" customWidth="1"/>
    <col min="9223" max="9473" width="9.140625" style="3"/>
    <col min="9474" max="9474" width="10.42578125" style="3" customWidth="1"/>
    <col min="9475" max="9475" width="9.140625" style="3"/>
    <col min="9476" max="9476" width="44" style="3" customWidth="1"/>
    <col min="9477" max="9477" width="9.140625" style="3"/>
    <col min="9478" max="9478" width="7.85546875" style="3" customWidth="1"/>
    <col min="9479" max="9729" width="9.140625" style="3"/>
    <col min="9730" max="9730" width="10.42578125" style="3" customWidth="1"/>
    <col min="9731" max="9731" width="9.140625" style="3"/>
    <col min="9732" max="9732" width="44" style="3" customWidth="1"/>
    <col min="9733" max="9733" width="9.140625" style="3"/>
    <col min="9734" max="9734" width="7.85546875" style="3" customWidth="1"/>
    <col min="9735" max="9985" width="9.140625" style="3"/>
    <col min="9986" max="9986" width="10.42578125" style="3" customWidth="1"/>
    <col min="9987" max="9987" width="9.140625" style="3"/>
    <col min="9988" max="9988" width="44" style="3" customWidth="1"/>
    <col min="9989" max="9989" width="9.140625" style="3"/>
    <col min="9990" max="9990" width="7.85546875" style="3" customWidth="1"/>
    <col min="9991" max="10241" width="9.140625" style="3"/>
    <col min="10242" max="10242" width="10.42578125" style="3" customWidth="1"/>
    <col min="10243" max="10243" width="9.140625" style="3"/>
    <col min="10244" max="10244" width="44" style="3" customWidth="1"/>
    <col min="10245" max="10245" width="9.140625" style="3"/>
    <col min="10246" max="10246" width="7.85546875" style="3" customWidth="1"/>
    <col min="10247" max="10497" width="9.140625" style="3"/>
    <col min="10498" max="10498" width="10.42578125" style="3" customWidth="1"/>
    <col min="10499" max="10499" width="9.140625" style="3"/>
    <col min="10500" max="10500" width="44" style="3" customWidth="1"/>
    <col min="10501" max="10501" width="9.140625" style="3"/>
    <col min="10502" max="10502" width="7.85546875" style="3" customWidth="1"/>
    <col min="10503" max="10753" width="9.140625" style="3"/>
    <col min="10754" max="10754" width="10.42578125" style="3" customWidth="1"/>
    <col min="10755" max="10755" width="9.140625" style="3"/>
    <col min="10756" max="10756" width="44" style="3" customWidth="1"/>
    <col min="10757" max="10757" width="9.140625" style="3"/>
    <col min="10758" max="10758" width="7.85546875" style="3" customWidth="1"/>
    <col min="10759" max="11009" width="9.140625" style="3"/>
    <col min="11010" max="11010" width="10.42578125" style="3" customWidth="1"/>
    <col min="11011" max="11011" width="9.140625" style="3"/>
    <col min="11012" max="11012" width="44" style="3" customWidth="1"/>
    <col min="11013" max="11013" width="9.140625" style="3"/>
    <col min="11014" max="11014" width="7.85546875" style="3" customWidth="1"/>
    <col min="11015" max="11265" width="9.140625" style="3"/>
    <col min="11266" max="11266" width="10.42578125" style="3" customWidth="1"/>
    <col min="11267" max="11267" width="9.140625" style="3"/>
    <col min="11268" max="11268" width="44" style="3" customWidth="1"/>
    <col min="11269" max="11269" width="9.140625" style="3"/>
    <col min="11270" max="11270" width="7.85546875" style="3" customWidth="1"/>
    <col min="11271" max="11521" width="9.140625" style="3"/>
    <col min="11522" max="11522" width="10.42578125" style="3" customWidth="1"/>
    <col min="11523" max="11523" width="9.140625" style="3"/>
    <col min="11524" max="11524" width="44" style="3" customWidth="1"/>
    <col min="11525" max="11525" width="9.140625" style="3"/>
    <col min="11526" max="11526" width="7.85546875" style="3" customWidth="1"/>
    <col min="11527" max="11777" width="9.140625" style="3"/>
    <col min="11778" max="11778" width="10.42578125" style="3" customWidth="1"/>
    <col min="11779" max="11779" width="9.140625" style="3"/>
    <col min="11780" max="11780" width="44" style="3" customWidth="1"/>
    <col min="11781" max="11781" width="9.140625" style="3"/>
    <col min="11782" max="11782" width="7.85546875" style="3" customWidth="1"/>
    <col min="11783" max="12033" width="9.140625" style="3"/>
    <col min="12034" max="12034" width="10.42578125" style="3" customWidth="1"/>
    <col min="12035" max="12035" width="9.140625" style="3"/>
    <col min="12036" max="12036" width="44" style="3" customWidth="1"/>
    <col min="12037" max="12037" width="9.140625" style="3"/>
    <col min="12038" max="12038" width="7.85546875" style="3" customWidth="1"/>
    <col min="12039" max="12289" width="9.140625" style="3"/>
    <col min="12290" max="12290" width="10.42578125" style="3" customWidth="1"/>
    <col min="12291" max="12291" width="9.140625" style="3"/>
    <col min="12292" max="12292" width="44" style="3" customWidth="1"/>
    <col min="12293" max="12293" width="9.140625" style="3"/>
    <col min="12294" max="12294" width="7.85546875" style="3" customWidth="1"/>
    <col min="12295" max="12545" width="9.140625" style="3"/>
    <col min="12546" max="12546" width="10.42578125" style="3" customWidth="1"/>
    <col min="12547" max="12547" width="9.140625" style="3"/>
    <col min="12548" max="12548" width="44" style="3" customWidth="1"/>
    <col min="12549" max="12549" width="9.140625" style="3"/>
    <col min="12550" max="12550" width="7.85546875" style="3" customWidth="1"/>
    <col min="12551" max="12801" width="9.140625" style="3"/>
    <col min="12802" max="12802" width="10.42578125" style="3" customWidth="1"/>
    <col min="12803" max="12803" width="9.140625" style="3"/>
    <col min="12804" max="12804" width="44" style="3" customWidth="1"/>
    <col min="12805" max="12805" width="9.140625" style="3"/>
    <col min="12806" max="12806" width="7.85546875" style="3" customWidth="1"/>
    <col min="12807" max="13057" width="9.140625" style="3"/>
    <col min="13058" max="13058" width="10.42578125" style="3" customWidth="1"/>
    <col min="13059" max="13059" width="9.140625" style="3"/>
    <col min="13060" max="13060" width="44" style="3" customWidth="1"/>
    <col min="13061" max="13061" width="9.140625" style="3"/>
    <col min="13062" max="13062" width="7.85546875" style="3" customWidth="1"/>
    <col min="13063" max="13313" width="9.140625" style="3"/>
    <col min="13314" max="13314" width="10.42578125" style="3" customWidth="1"/>
    <col min="13315" max="13315" width="9.140625" style="3"/>
    <col min="13316" max="13316" width="44" style="3" customWidth="1"/>
    <col min="13317" max="13317" width="9.140625" style="3"/>
    <col min="13318" max="13318" width="7.85546875" style="3" customWidth="1"/>
    <col min="13319" max="13569" width="9.140625" style="3"/>
    <col min="13570" max="13570" width="10.42578125" style="3" customWidth="1"/>
    <col min="13571" max="13571" width="9.140625" style="3"/>
    <col min="13572" max="13572" width="44" style="3" customWidth="1"/>
    <col min="13573" max="13573" width="9.140625" style="3"/>
    <col min="13574" max="13574" width="7.85546875" style="3" customWidth="1"/>
    <col min="13575" max="13825" width="9.140625" style="3"/>
    <col min="13826" max="13826" width="10.42578125" style="3" customWidth="1"/>
    <col min="13827" max="13827" width="9.140625" style="3"/>
    <col min="13828" max="13828" width="44" style="3" customWidth="1"/>
    <col min="13829" max="13829" width="9.140625" style="3"/>
    <col min="13830" max="13830" width="7.85546875" style="3" customWidth="1"/>
    <col min="13831" max="14081" width="9.140625" style="3"/>
    <col min="14082" max="14082" width="10.42578125" style="3" customWidth="1"/>
    <col min="14083" max="14083" width="9.140625" style="3"/>
    <col min="14084" max="14084" width="44" style="3" customWidth="1"/>
    <col min="14085" max="14085" width="9.140625" style="3"/>
    <col min="14086" max="14086" width="7.85546875" style="3" customWidth="1"/>
    <col min="14087" max="14337" width="9.140625" style="3"/>
    <col min="14338" max="14338" width="10.42578125" style="3" customWidth="1"/>
    <col min="14339" max="14339" width="9.140625" style="3"/>
    <col min="14340" max="14340" width="44" style="3" customWidth="1"/>
    <col min="14341" max="14341" width="9.140625" style="3"/>
    <col min="14342" max="14342" width="7.85546875" style="3" customWidth="1"/>
    <col min="14343" max="14593" width="9.140625" style="3"/>
    <col min="14594" max="14594" width="10.42578125" style="3" customWidth="1"/>
    <col min="14595" max="14595" width="9.140625" style="3"/>
    <col min="14596" max="14596" width="44" style="3" customWidth="1"/>
    <col min="14597" max="14597" width="9.140625" style="3"/>
    <col min="14598" max="14598" width="7.85546875" style="3" customWidth="1"/>
    <col min="14599" max="14849" width="9.140625" style="3"/>
    <col min="14850" max="14850" width="10.42578125" style="3" customWidth="1"/>
    <col min="14851" max="14851" width="9.140625" style="3"/>
    <col min="14852" max="14852" width="44" style="3" customWidth="1"/>
    <col min="14853" max="14853" width="9.140625" style="3"/>
    <col min="14854" max="14854" width="7.85546875" style="3" customWidth="1"/>
    <col min="14855" max="15105" width="9.140625" style="3"/>
    <col min="15106" max="15106" width="10.42578125" style="3" customWidth="1"/>
    <col min="15107" max="15107" width="9.140625" style="3"/>
    <col min="15108" max="15108" width="44" style="3" customWidth="1"/>
    <col min="15109" max="15109" width="9.140625" style="3"/>
    <col min="15110" max="15110" width="7.85546875" style="3" customWidth="1"/>
    <col min="15111" max="15361" width="9.140625" style="3"/>
    <col min="15362" max="15362" width="10.42578125" style="3" customWidth="1"/>
    <col min="15363" max="15363" width="9.140625" style="3"/>
    <col min="15364" max="15364" width="44" style="3" customWidth="1"/>
    <col min="15365" max="15365" width="9.140625" style="3"/>
    <col min="15366" max="15366" width="7.85546875" style="3" customWidth="1"/>
    <col min="15367" max="15617" width="9.140625" style="3"/>
    <col min="15618" max="15618" width="10.42578125" style="3" customWidth="1"/>
    <col min="15619" max="15619" width="9.140625" style="3"/>
    <col min="15620" max="15620" width="44" style="3" customWidth="1"/>
    <col min="15621" max="15621" width="9.140625" style="3"/>
    <col min="15622" max="15622" width="7.85546875" style="3" customWidth="1"/>
    <col min="15623" max="15873" width="9.140625" style="3"/>
    <col min="15874" max="15874" width="10.42578125" style="3" customWidth="1"/>
    <col min="15875" max="15875" width="9.140625" style="3"/>
    <col min="15876" max="15876" width="44" style="3" customWidth="1"/>
    <col min="15877" max="15877" width="9.140625" style="3"/>
    <col min="15878" max="15878" width="7.85546875" style="3" customWidth="1"/>
    <col min="15879" max="16129" width="9.140625" style="3"/>
    <col min="16130" max="16130" width="10.42578125" style="3" customWidth="1"/>
    <col min="16131" max="16131" width="9.140625" style="3"/>
    <col min="16132" max="16132" width="44" style="3" customWidth="1"/>
    <col min="16133" max="16133" width="9.140625" style="3"/>
    <col min="16134" max="16134" width="7.85546875" style="3" customWidth="1"/>
    <col min="16135" max="16384" width="9.140625" style="3"/>
  </cols>
  <sheetData>
    <row r="2" spans="2:9" ht="18">
      <c r="B2" s="1" t="s">
        <v>15</v>
      </c>
      <c r="C2" s="2"/>
    </row>
    <row r="4" spans="2:9" ht="57">
      <c r="B4" s="4" t="s">
        <v>16</v>
      </c>
      <c r="D4" s="5" t="s">
        <v>17</v>
      </c>
    </row>
    <row r="6" spans="2:9" ht="57">
      <c r="B6" s="4" t="s">
        <v>18</v>
      </c>
      <c r="D6" s="6" t="s">
        <v>27</v>
      </c>
      <c r="G6" s="7"/>
    </row>
    <row r="7" spans="2:9">
      <c r="G7" s="7"/>
    </row>
    <row r="8" spans="2:9" ht="28.5">
      <c r="B8" s="4" t="s">
        <v>19</v>
      </c>
      <c r="D8" s="5" t="s">
        <v>28</v>
      </c>
      <c r="G8" s="7"/>
    </row>
    <row r="9" spans="2:9" ht="57">
      <c r="B9" s="4"/>
      <c r="D9" s="5" t="s">
        <v>20</v>
      </c>
      <c r="G9" s="7"/>
    </row>
    <row r="10" spans="2:9" ht="15">
      <c r="B10" s="4"/>
      <c r="D10" s="5"/>
      <c r="G10" s="7"/>
    </row>
    <row r="11" spans="2:9" ht="15">
      <c r="B11" s="4" t="s">
        <v>21</v>
      </c>
      <c r="C11" s="8" t="str">
        <f ca="1">+'CESTA-1'!B1&amp;" "&amp;'CESTA-1'!C1</f>
        <v>I. CESTA-1</v>
      </c>
    </row>
    <row r="12" spans="2:9" ht="15">
      <c r="B12" s="4"/>
      <c r="C12" s="8" t="str">
        <f>+'CESTA-1'!B26&amp;" "&amp;'CESTA-1'!C26</f>
        <v>1. PREDDELA</v>
      </c>
      <c r="D12" s="10"/>
      <c r="E12" s="10"/>
      <c r="F12" s="10"/>
      <c r="G12" s="10"/>
    </row>
    <row r="13" spans="2:9" ht="15">
      <c r="B13" s="4"/>
      <c r="C13" s="8" t="str">
        <f>+'CESTA-1'!B61&amp;" "&amp;'CESTA-1'!C61</f>
        <v>1.3. OSTALA PREDDELA</v>
      </c>
      <c r="D13" s="10"/>
      <c r="E13" s="10"/>
      <c r="F13" s="10"/>
      <c r="G13" s="10"/>
    </row>
    <row r="14" spans="2:9" ht="78" customHeight="1">
      <c r="B14" s="9"/>
      <c r="C14" s="11">
        <f>+'CESTA-1'!B64</f>
        <v>34</v>
      </c>
      <c r="D14" s="60" t="str">
        <f>+'CESTA-1'!D64</f>
        <v>Zavarovanje gradbišča v času gradnje z izbrano zaporo prometa - postavitev in vzdrževanje zapore po potrejenem ceniku koncesionarja. Postavka je fiksna in v fazi izbire izvajalca nespremenljiva za vse ponudnike. OPOMBA: ponudnik naj ceno za to postavko ohrani, obračun se vrši na podlagi računov koncesionarja potrjenega s strani nadzora</v>
      </c>
      <c r="E14" s="12" t="str">
        <f>+'CESTA-1'!E64</f>
        <v>ocena</v>
      </c>
      <c r="F14" s="12">
        <f>+'CESTA-1'!F64</f>
        <v>1</v>
      </c>
      <c r="G14" s="12">
        <f>+'CESTA-1'!G64</f>
        <v>14500</v>
      </c>
      <c r="I14" s="13"/>
    </row>
    <row r="15" spans="2:9" ht="101.25">
      <c r="B15" s="4"/>
      <c r="D15" s="80" t="s">
        <v>1398</v>
      </c>
    </row>
    <row r="16" spans="2:9" ht="15">
      <c r="B16" s="4"/>
      <c r="D16" s="63"/>
    </row>
    <row r="17" spans="2:7" ht="15">
      <c r="B17" s="4"/>
      <c r="C17" s="8" t="str">
        <f ca="1">+'CESTA-2'!B1&amp;" "&amp;'CESTA-2'!C1</f>
        <v>I. CESTA-2</v>
      </c>
    </row>
    <row r="18" spans="2:7" ht="15">
      <c r="B18" s="4"/>
      <c r="C18" s="8" t="str">
        <f>+'CESTA-2'!B24&amp;" "&amp;'CESTA-2'!C24:D24</f>
        <v>1. PREDDELA</v>
      </c>
      <c r="D18" s="10"/>
      <c r="E18" s="10"/>
      <c r="F18" s="10"/>
      <c r="G18" s="10"/>
    </row>
    <row r="19" spans="2:7" ht="15">
      <c r="B19" s="4"/>
      <c r="C19" s="8" t="str">
        <f>+'CESTA-2'!B45&amp;" "&amp;'CESTA-2'!C45:F45</f>
        <v>1.3. OSTALA PREDDELA</v>
      </c>
      <c r="D19" s="10"/>
      <c r="E19" s="10"/>
      <c r="F19" s="10"/>
      <c r="G19" s="10"/>
    </row>
    <row r="20" spans="2:7" ht="76.5" customHeight="1">
      <c r="B20" s="4"/>
      <c r="C20" s="11">
        <f>+'CESTA-2'!B47</f>
        <v>19</v>
      </c>
      <c r="D20" s="60" t="str">
        <f>+'CESTA-2'!D47</f>
        <v>Zavarovanje gradbišča v času gradnje z izbrano zaporo prometa - postavitev in vzdrževanje zapore po potrjenem ceniku koncesionarja. Postavka je fiksna in v fazi izbire izvajalca nespremenljiva za vse ponudnike. OPOMBA: ponudnik naj ceno za to postavko ohrani, obračun se vrši na podlagi računov koncesionarja potrjenega s strani nadzora</v>
      </c>
      <c r="E20" s="12" t="str">
        <f>+'CESTA-2'!E47</f>
        <v>ocena</v>
      </c>
      <c r="F20" s="12">
        <f>+'CESTA-2'!F47</f>
        <v>1</v>
      </c>
      <c r="G20" s="12">
        <f>+'CESTA-2'!G47</f>
        <v>14500</v>
      </c>
    </row>
    <row r="21" spans="2:7" ht="101.25">
      <c r="B21" s="4"/>
      <c r="D21" s="80" t="s">
        <v>1397</v>
      </c>
    </row>
    <row r="22" spans="2:7" ht="15">
      <c r="B22" s="4"/>
      <c r="D22" s="63"/>
    </row>
    <row r="23" spans="2:7" ht="15">
      <c r="B23" s="4"/>
      <c r="D23" s="63"/>
    </row>
    <row r="24" spans="2:7" ht="15">
      <c r="B24" s="4"/>
      <c r="D24" s="14"/>
    </row>
    <row r="25" spans="2:7" ht="85.5">
      <c r="B25" s="4" t="s">
        <v>29</v>
      </c>
      <c r="D25" s="62" t="s">
        <v>22</v>
      </c>
    </row>
    <row r="29" spans="2:7" ht="15">
      <c r="B29" s="15" t="s">
        <v>30</v>
      </c>
    </row>
    <row r="30" spans="2:7" ht="8.25" customHeight="1">
      <c r="B30" s="15"/>
      <c r="C30" s="16"/>
    </row>
    <row r="31" spans="2:7" ht="30.75" customHeight="1">
      <c r="B31" s="17">
        <v>1</v>
      </c>
      <c r="C31" s="181" t="s">
        <v>31</v>
      </c>
      <c r="D31" s="181"/>
      <c r="E31" s="181"/>
      <c r="F31" s="181"/>
      <c r="G31" s="181"/>
    </row>
    <row r="32" spans="2:7" ht="33" customHeight="1">
      <c r="B32" s="17">
        <v>2</v>
      </c>
      <c r="C32" s="181" t="s">
        <v>32</v>
      </c>
      <c r="D32" s="181"/>
      <c r="E32" s="181"/>
      <c r="F32" s="181"/>
      <c r="G32" s="181"/>
    </row>
    <row r="33" spans="2:7" ht="30" customHeight="1">
      <c r="B33" s="17">
        <v>3</v>
      </c>
      <c r="C33" s="181" t="s">
        <v>60</v>
      </c>
      <c r="D33" s="181"/>
      <c r="E33" s="181"/>
      <c r="F33" s="181"/>
      <c r="G33" s="181"/>
    </row>
    <row r="34" spans="2:7" ht="31.5" customHeight="1">
      <c r="B34" s="17">
        <v>4</v>
      </c>
      <c r="C34" s="180" t="s">
        <v>59</v>
      </c>
      <c r="D34" s="180"/>
      <c r="E34" s="180"/>
      <c r="F34" s="180"/>
      <c r="G34" s="180"/>
    </row>
    <row r="35" spans="2:7">
      <c r="B35" s="17">
        <v>5</v>
      </c>
      <c r="C35" s="180" t="s">
        <v>33</v>
      </c>
      <c r="D35" s="180"/>
      <c r="E35" s="180"/>
      <c r="F35" s="180"/>
      <c r="G35" s="180"/>
    </row>
    <row r="36" spans="2:7">
      <c r="B36" s="17"/>
      <c r="C36" s="181" t="s">
        <v>61</v>
      </c>
      <c r="D36" s="181"/>
      <c r="E36" s="181"/>
      <c r="F36" s="181"/>
      <c r="G36" s="181"/>
    </row>
    <row r="37" spans="2:7" ht="30.75" customHeight="1">
      <c r="B37" s="17"/>
      <c r="C37" s="181" t="s">
        <v>34</v>
      </c>
      <c r="D37" s="181"/>
      <c r="E37" s="181"/>
      <c r="F37" s="181"/>
      <c r="G37" s="181"/>
    </row>
    <row r="38" spans="2:7" ht="32.25" customHeight="1">
      <c r="B38" s="17"/>
      <c r="C38" s="181" t="s">
        <v>35</v>
      </c>
      <c r="D38" s="181"/>
      <c r="E38" s="181"/>
      <c r="F38" s="181"/>
      <c r="G38" s="181"/>
    </row>
    <row r="39" spans="2:7" ht="28.5" customHeight="1">
      <c r="B39" s="17"/>
      <c r="C39" s="181" t="s">
        <v>36</v>
      </c>
      <c r="D39" s="181"/>
      <c r="E39" s="181"/>
      <c r="F39" s="181"/>
      <c r="G39" s="181"/>
    </row>
    <row r="40" spans="2:7" ht="29.25" customHeight="1">
      <c r="B40" s="17"/>
      <c r="C40" s="181" t="s">
        <v>37</v>
      </c>
      <c r="D40" s="181"/>
      <c r="E40" s="181"/>
      <c r="F40" s="181"/>
      <c r="G40" s="181"/>
    </row>
    <row r="41" spans="2:7" ht="36" customHeight="1">
      <c r="B41" s="17"/>
      <c r="C41" s="181" t="s">
        <v>38</v>
      </c>
      <c r="D41" s="181"/>
      <c r="E41" s="181"/>
      <c r="F41" s="181"/>
      <c r="G41" s="181"/>
    </row>
    <row r="42" spans="2:7" ht="33" customHeight="1">
      <c r="B42" s="17"/>
      <c r="C42" s="181" t="s">
        <v>39</v>
      </c>
      <c r="D42" s="181"/>
      <c r="E42" s="181"/>
      <c r="F42" s="181"/>
      <c r="G42" s="181"/>
    </row>
    <row r="43" spans="2:7" ht="20.25" customHeight="1">
      <c r="B43" s="17"/>
      <c r="C43" s="181" t="s">
        <v>40</v>
      </c>
      <c r="D43" s="181"/>
      <c r="E43" s="181"/>
      <c r="F43" s="181"/>
      <c r="G43" s="181"/>
    </row>
    <row r="44" spans="2:7" ht="18.75" customHeight="1">
      <c r="B44" s="17"/>
      <c r="C44" s="181" t="s">
        <v>1368</v>
      </c>
      <c r="D44" s="181"/>
      <c r="E44" s="181"/>
      <c r="F44" s="181"/>
      <c r="G44" s="181"/>
    </row>
    <row r="45" spans="2:7">
      <c r="B45" s="17"/>
      <c r="C45" s="181" t="s">
        <v>41</v>
      </c>
      <c r="D45" s="181"/>
      <c r="E45" s="181"/>
      <c r="F45" s="181"/>
      <c r="G45" s="181"/>
    </row>
    <row r="46" spans="2:7">
      <c r="B46" s="17"/>
      <c r="C46" s="181" t="s">
        <v>42</v>
      </c>
      <c r="D46" s="181"/>
      <c r="E46" s="181"/>
      <c r="F46" s="181"/>
      <c r="G46" s="181"/>
    </row>
    <row r="47" spans="2:7">
      <c r="B47" s="17"/>
      <c r="C47" s="181" t="s">
        <v>43</v>
      </c>
      <c r="D47" s="181"/>
      <c r="E47" s="181"/>
      <c r="F47" s="181"/>
      <c r="G47" s="181"/>
    </row>
    <row r="48" spans="2:7">
      <c r="B48" s="17">
        <v>6</v>
      </c>
      <c r="C48" s="181" t="s">
        <v>44</v>
      </c>
      <c r="D48" s="181"/>
      <c r="E48" s="181"/>
      <c r="F48" s="181"/>
      <c r="G48" s="181"/>
    </row>
    <row r="49" spans="2:7">
      <c r="B49" s="17">
        <v>7</v>
      </c>
      <c r="C49" s="181" t="s">
        <v>63</v>
      </c>
      <c r="D49" s="181"/>
      <c r="E49" s="181"/>
      <c r="F49" s="181"/>
      <c r="G49" s="181"/>
    </row>
    <row r="50" spans="2:7">
      <c r="B50" s="17">
        <v>8</v>
      </c>
      <c r="C50" s="181" t="s">
        <v>64</v>
      </c>
      <c r="D50" s="181"/>
      <c r="E50" s="181"/>
      <c r="F50" s="181"/>
      <c r="G50" s="181"/>
    </row>
  </sheetData>
  <sheetProtection algorithmName="SHA-512" hashValue="j4/4wXxoAmaMsNj/Zbe2P9j2MgkZzZqwx10Dm0Pyk0hlekUDW01hg1gnVNLsPLIyrHDw7ZCMMqJJGijpth23YA==" saltValue="QK4yOCoG1kKLjvomcpw7EQ==" spinCount="100000" sheet="1" objects="1" scenarios="1"/>
  <mergeCells count="20">
    <mergeCell ref="C49:G49"/>
    <mergeCell ref="C50:G50"/>
    <mergeCell ref="C45:G45"/>
    <mergeCell ref="C46:G46"/>
    <mergeCell ref="C47:G47"/>
    <mergeCell ref="C48:G48"/>
    <mergeCell ref="C44:G44"/>
    <mergeCell ref="C36:G36"/>
    <mergeCell ref="C37:G37"/>
    <mergeCell ref="C38:G38"/>
    <mergeCell ref="C39:G39"/>
    <mergeCell ref="C40:G40"/>
    <mergeCell ref="C41:G41"/>
    <mergeCell ref="C42:G42"/>
    <mergeCell ref="C43:G43"/>
    <mergeCell ref="C35:G35"/>
    <mergeCell ref="C31:G31"/>
    <mergeCell ref="C32:G32"/>
    <mergeCell ref="C33:G33"/>
    <mergeCell ref="C34:G34"/>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1" manualBreakCount="1">
    <brk id="28" min="1"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5AA7B-93F4-40C5-8AC6-D4B281773B29}">
  <sheetPr>
    <tabColor rgb="FFFF0000"/>
  </sheetPr>
  <dimension ref="B1:K132"/>
  <sheetViews>
    <sheetView view="pageBreakPreview" topLeftCell="A112" zoomScaleNormal="100" zoomScaleSheetLayoutView="100" workbookViewId="0">
      <selection activeCell="G120" sqref="G120"/>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51</v>
      </c>
      <c r="C1" s="85" t="str">
        <f ca="1">MID(CELL("filename",A1),FIND("]",CELL("filename",A1))+1,255)</f>
        <v>AP</v>
      </c>
    </row>
    <row r="3" spans="2:10">
      <c r="B3" s="91" t="s">
        <v>14</v>
      </c>
    </row>
    <row r="4" spans="2:10">
      <c r="B4" s="93" t="str">
        <f ca="1">"REKAPITULACIJA "&amp;C1</f>
        <v>REKAPITULACIJA AP</v>
      </c>
      <c r="C4" s="94"/>
      <c r="D4" s="94"/>
      <c r="E4" s="95"/>
      <c r="F4" s="95"/>
      <c r="G4" s="19"/>
      <c r="H4" s="57"/>
      <c r="I4" s="96"/>
    </row>
    <row r="5" spans="2:10">
      <c r="B5" s="97"/>
      <c r="C5" s="98"/>
      <c r="D5" s="99"/>
      <c r="H5" s="100"/>
      <c r="I5" s="101"/>
      <c r="J5" s="102"/>
    </row>
    <row r="6" spans="2:10">
      <c r="B6" s="103" t="s">
        <v>47</v>
      </c>
      <c r="D6" s="104" t="str">
        <f>VLOOKUP(B6,$B$22:$H$9890,2,FALSE)</f>
        <v>PREDDELA</v>
      </c>
      <c r="E6" s="105"/>
      <c r="F6" s="88"/>
      <c r="H6" s="106">
        <f>VLOOKUP($D6&amp;" SKUPAJ:",$G$22:H$9890,2,FALSE)</f>
        <v>0</v>
      </c>
      <c r="I6" s="107"/>
      <c r="J6" s="108"/>
    </row>
    <row r="7" spans="2:10">
      <c r="B7" s="103"/>
      <c r="D7" s="104"/>
      <c r="E7" s="105"/>
      <c r="F7" s="88"/>
      <c r="H7" s="106"/>
      <c r="I7" s="109"/>
      <c r="J7" s="110"/>
    </row>
    <row r="8" spans="2:10">
      <c r="B8" s="103" t="s">
        <v>48</v>
      </c>
      <c r="D8" s="104" t="str">
        <f>VLOOKUP(B8,$B$22:$H$9890,2,FALSE)</f>
        <v>ZEMELJSKA DELA IN TEMELJENJE</v>
      </c>
      <c r="E8" s="105"/>
      <c r="F8" s="88"/>
      <c r="H8" s="106">
        <f>VLOOKUP($D8&amp;" SKUPAJ:",$G$22:H$9890,2,FALSE)</f>
        <v>0</v>
      </c>
      <c r="I8" s="111"/>
      <c r="J8" s="112"/>
    </row>
    <row r="9" spans="2:10">
      <c r="B9" s="103"/>
      <c r="D9" s="104"/>
      <c r="E9" s="105"/>
      <c r="F9" s="88"/>
      <c r="H9" s="106"/>
      <c r="I9" s="96"/>
    </row>
    <row r="10" spans="2:10">
      <c r="B10" s="103" t="s">
        <v>45</v>
      </c>
      <c r="D10" s="104" t="str">
        <f>VLOOKUP(B10,$B$22:$H$9890,2,FALSE)</f>
        <v>VOZIŠČE KONSTRUKCIJE</v>
      </c>
      <c r="E10" s="105"/>
      <c r="F10" s="88"/>
      <c r="H10" s="106">
        <f>VLOOKUP($D10&amp;" SKUPAJ:",$G$22:H$9890,2,FALSE)</f>
        <v>0</v>
      </c>
    </row>
    <row r="11" spans="2:10">
      <c r="B11" s="103"/>
      <c r="D11" s="104"/>
      <c r="E11" s="105"/>
      <c r="F11" s="88"/>
      <c r="H11" s="106"/>
    </row>
    <row r="12" spans="2:10">
      <c r="B12" s="103" t="s">
        <v>49</v>
      </c>
      <c r="D12" s="104" t="str">
        <f>VLOOKUP(B12,$B$22:$H$9890,2,FALSE)</f>
        <v>ODVODNJAVANJE</v>
      </c>
      <c r="E12" s="105"/>
      <c r="F12" s="88"/>
      <c r="H12" s="106">
        <f>VLOOKUP($D12&amp;" SKUPAJ:",$G$22:H$9890,2,FALSE)</f>
        <v>0</v>
      </c>
    </row>
    <row r="13" spans="2:10">
      <c r="B13" s="103"/>
      <c r="D13" s="104"/>
      <c r="E13" s="105"/>
      <c r="F13" s="88"/>
      <c r="H13" s="106"/>
    </row>
    <row r="14" spans="2:10">
      <c r="B14" s="103" t="s">
        <v>53</v>
      </c>
      <c r="D14" s="104" t="str">
        <f>VLOOKUP(B14,$B$22:$H$9890,2,FALSE)</f>
        <v>GRADBENA IN OBRTNIŠKA DELA</v>
      </c>
      <c r="E14" s="105"/>
      <c r="F14" s="88"/>
      <c r="H14" s="106">
        <f>VLOOKUP($D14&amp;" SKUPAJ:",$G$22:H$9890,2,FALSE)</f>
        <v>0</v>
      </c>
    </row>
    <row r="15" spans="2:10">
      <c r="B15" s="103"/>
      <c r="D15" s="104"/>
      <c r="E15" s="105"/>
      <c r="F15" s="88"/>
      <c r="H15" s="106"/>
      <c r="I15" s="96"/>
    </row>
    <row r="16" spans="2:10">
      <c r="B16" s="103" t="s">
        <v>68</v>
      </c>
      <c r="D16" s="104" t="str">
        <f>VLOOKUP(B16,$B$22:$H$9890,2,FALSE)</f>
        <v>OPREMA CEST</v>
      </c>
      <c r="E16" s="105"/>
      <c r="F16" s="88"/>
      <c r="H16" s="106">
        <f>VLOOKUP($D16&amp;" SKUPAJ:",$G$22:H$9890,2,FALSE)</f>
        <v>0</v>
      </c>
    </row>
    <row r="17" spans="2:11">
      <c r="B17" s="103"/>
      <c r="D17" s="104"/>
      <c r="E17" s="105"/>
      <c r="F17" s="88"/>
      <c r="H17" s="106"/>
    </row>
    <row r="18" spans="2:11">
      <c r="B18" s="103" t="s">
        <v>69</v>
      </c>
      <c r="D18" s="104" t="str">
        <f>VLOOKUP(B18,$B$22:$H$9890,2,FALSE)</f>
        <v>TUJE STORITVE</v>
      </c>
      <c r="E18" s="105"/>
      <c r="F18" s="88"/>
      <c r="H18" s="106">
        <f>VLOOKUP($D18&amp;" SKUPAJ:",$G$22:H$9890,2,FALSE)</f>
        <v>0</v>
      </c>
      <c r="I18" s="111"/>
      <c r="J18" s="112"/>
    </row>
    <row r="19" spans="2:11" s="89" customFormat="1" ht="16.5" thickBot="1">
      <c r="B19" s="113"/>
      <c r="C19" s="114"/>
      <c r="D19" s="115"/>
      <c r="E19" s="116"/>
      <c r="F19" s="117"/>
      <c r="G19" s="20"/>
      <c r="H19" s="118"/>
    </row>
    <row r="20" spans="2:11" s="89" customFormat="1" ht="16.5" thickTop="1">
      <c r="B20" s="119"/>
      <c r="C20" s="120"/>
      <c r="D20" s="121"/>
      <c r="E20" s="122"/>
      <c r="F20" s="123"/>
      <c r="G20" s="21" t="str">
        <f ca="1">"SKUPAJ "&amp;C1&amp;" (BREZ DDV):"</f>
        <v>SKUPAJ AP (BREZ DDV):</v>
      </c>
      <c r="H20" s="124">
        <f>ROUND(SUM(H6:H18),2)</f>
        <v>0</v>
      </c>
    </row>
    <row r="22" spans="2:11" s="89" customFormat="1" ht="16.5" thickBot="1">
      <c r="B22" s="125" t="s">
        <v>0</v>
      </c>
      <c r="C22" s="126" t="s">
        <v>1</v>
      </c>
      <c r="D22" s="127" t="s">
        <v>2</v>
      </c>
      <c r="E22" s="128" t="s">
        <v>3</v>
      </c>
      <c r="F22" s="128" t="s">
        <v>4</v>
      </c>
      <c r="G22" s="22" t="s">
        <v>5</v>
      </c>
      <c r="H22" s="128" t="s">
        <v>6</v>
      </c>
    </row>
    <row r="24" spans="2:11">
      <c r="B24" s="129"/>
      <c r="C24" s="129"/>
      <c r="D24" s="129"/>
      <c r="E24" s="129"/>
      <c r="F24" s="129"/>
      <c r="G24" s="78"/>
      <c r="H24" s="129"/>
    </row>
    <row r="26" spans="2:11" s="89" customFormat="1">
      <c r="B26" s="130" t="s">
        <v>47</v>
      </c>
      <c r="C26" s="182" t="s">
        <v>97</v>
      </c>
      <c r="D26" s="182"/>
      <c r="E26" s="131"/>
      <c r="F26" s="132"/>
      <c r="G26" s="23"/>
      <c r="H26" s="133"/>
    </row>
    <row r="27" spans="2:11" s="89" customFormat="1">
      <c r="B27" s="134" t="s">
        <v>65</v>
      </c>
      <c r="C27" s="183" t="s">
        <v>123</v>
      </c>
      <c r="D27" s="183"/>
      <c r="E27" s="183"/>
      <c r="F27" s="183"/>
      <c r="G27" s="24"/>
      <c r="H27" s="135"/>
    </row>
    <row r="28" spans="2:11" s="89" customFormat="1" ht="31.5">
      <c r="B28" s="136">
        <f>+COUNT($B$27:B27)+1</f>
        <v>1</v>
      </c>
      <c r="C28" s="58" t="s">
        <v>597</v>
      </c>
      <c r="D28" s="59" t="s">
        <v>993</v>
      </c>
      <c r="E28" s="57" t="s">
        <v>135</v>
      </c>
      <c r="F28" s="57">
        <v>0.06</v>
      </c>
      <c r="G28" s="26"/>
      <c r="H28" s="135">
        <f t="shared" ref="H28:H31" si="0">+$F28*G28</f>
        <v>0</v>
      </c>
      <c r="K28" s="87"/>
    </row>
    <row r="29" spans="2:11" s="89" customFormat="1" ht="31.5">
      <c r="B29" s="136">
        <f>+COUNT($B$27:B28)+1</f>
        <v>2</v>
      </c>
      <c r="C29" s="58" t="s">
        <v>119</v>
      </c>
      <c r="D29" s="59" t="s">
        <v>681</v>
      </c>
      <c r="E29" s="57" t="s">
        <v>66</v>
      </c>
      <c r="F29" s="57">
        <v>0.06</v>
      </c>
      <c r="G29" s="26"/>
      <c r="H29" s="135">
        <f t="shared" si="0"/>
        <v>0</v>
      </c>
      <c r="K29" s="87"/>
    </row>
    <row r="30" spans="2:11" s="89" customFormat="1" ht="31.5">
      <c r="B30" s="136">
        <f>+COUNT($B$27:B29)+1</f>
        <v>3</v>
      </c>
      <c r="C30" s="137" t="s">
        <v>137</v>
      </c>
      <c r="D30" s="138" t="s">
        <v>101</v>
      </c>
      <c r="E30" s="57" t="s">
        <v>23</v>
      </c>
      <c r="F30" s="57">
        <v>2</v>
      </c>
      <c r="G30" s="26"/>
      <c r="H30" s="135">
        <f t="shared" si="0"/>
        <v>0</v>
      </c>
      <c r="K30" s="87"/>
    </row>
    <row r="31" spans="2:11" s="89" customFormat="1">
      <c r="B31" s="136">
        <f>+COUNT($B$27:B30)+1</f>
        <v>4</v>
      </c>
      <c r="C31" s="58" t="s">
        <v>598</v>
      </c>
      <c r="D31" s="59" t="s">
        <v>1253</v>
      </c>
      <c r="E31" s="57" t="s">
        <v>23</v>
      </c>
      <c r="F31" s="57">
        <v>21</v>
      </c>
      <c r="G31" s="26"/>
      <c r="H31" s="135">
        <f t="shared" si="0"/>
        <v>0</v>
      </c>
      <c r="K31" s="87"/>
    </row>
    <row r="32" spans="2:11" s="89" customFormat="1">
      <c r="B32" s="134" t="s">
        <v>67</v>
      </c>
      <c r="C32" s="183" t="s">
        <v>129</v>
      </c>
      <c r="D32" s="183"/>
      <c r="E32" s="183"/>
      <c r="F32" s="183"/>
      <c r="G32" s="24"/>
      <c r="H32" s="135"/>
      <c r="K32" s="87"/>
    </row>
    <row r="33" spans="2:11" s="89" customFormat="1" ht="50.25" customHeight="1">
      <c r="B33" s="134"/>
      <c r="C33" s="184" t="s">
        <v>1044</v>
      </c>
      <c r="D33" s="184"/>
      <c r="E33" s="184"/>
      <c r="F33" s="184"/>
      <c r="G33" s="24"/>
      <c r="H33" s="135"/>
    </row>
    <row r="34" spans="2:11" s="89" customFormat="1" ht="55.5" customHeight="1">
      <c r="B34" s="136">
        <f>+COUNT($B$27:B33)+1</f>
        <v>5</v>
      </c>
      <c r="C34" s="58" t="s">
        <v>1254</v>
      </c>
      <c r="D34" s="59" t="s">
        <v>1256</v>
      </c>
      <c r="E34" s="57" t="s">
        <v>24</v>
      </c>
      <c r="F34" s="57">
        <v>60</v>
      </c>
      <c r="G34" s="26"/>
      <c r="H34" s="135">
        <f t="shared" ref="H34:H36" si="1">+$F34*G34</f>
        <v>0</v>
      </c>
    </row>
    <row r="35" spans="2:11" s="89" customFormat="1" ht="31.5">
      <c r="B35" s="136">
        <f>+COUNT($B$27:B34)+1</f>
        <v>6</v>
      </c>
      <c r="C35" s="58" t="s">
        <v>1255</v>
      </c>
      <c r="D35" s="59" t="s">
        <v>1051</v>
      </c>
      <c r="E35" s="57" t="s">
        <v>54</v>
      </c>
      <c r="F35" s="57">
        <v>11</v>
      </c>
      <c r="G35" s="26"/>
      <c r="H35" s="135">
        <f t="shared" si="1"/>
        <v>0</v>
      </c>
      <c r="K35" s="87"/>
    </row>
    <row r="36" spans="2:11" s="89" customFormat="1" ht="31.5">
      <c r="B36" s="136">
        <f>+COUNT($B$27:B35)+1</f>
        <v>7</v>
      </c>
      <c r="C36" s="58" t="s">
        <v>603</v>
      </c>
      <c r="D36" s="59" t="s">
        <v>685</v>
      </c>
      <c r="E36" s="57" t="s">
        <v>23</v>
      </c>
      <c r="F36" s="57">
        <v>2</v>
      </c>
      <c r="G36" s="26"/>
      <c r="H36" s="135">
        <f t="shared" si="1"/>
        <v>0</v>
      </c>
      <c r="K36" s="87"/>
    </row>
    <row r="37" spans="2:11" s="89" customFormat="1" ht="15.75" customHeight="1">
      <c r="B37" s="141"/>
      <c r="C37" s="142"/>
      <c r="D37" s="143"/>
      <c r="E37" s="144"/>
      <c r="F37" s="145"/>
      <c r="G37" s="64"/>
      <c r="H37" s="146"/>
    </row>
    <row r="38" spans="2:11" s="89" customFormat="1">
      <c r="B38" s="147"/>
      <c r="C38" s="148"/>
      <c r="D38" s="148"/>
      <c r="E38" s="149"/>
      <c r="F38" s="149"/>
      <c r="G38" s="25" t="str">
        <f>C26&amp;" SKUPAJ:"</f>
        <v>PREDDELA SKUPAJ:</v>
      </c>
      <c r="H38" s="150">
        <f>SUM(H$28:H$36)</f>
        <v>0</v>
      </c>
    </row>
    <row r="39" spans="2:11" s="89" customFormat="1">
      <c r="B39" s="141"/>
      <c r="C39" s="142"/>
      <c r="D39" s="143"/>
      <c r="E39" s="144"/>
      <c r="F39" s="145"/>
      <c r="G39" s="64"/>
      <c r="H39" s="146"/>
    </row>
    <row r="40" spans="2:11" s="89" customFormat="1">
      <c r="B40" s="130" t="s">
        <v>48</v>
      </c>
      <c r="C40" s="182" t="s">
        <v>168</v>
      </c>
      <c r="D40" s="182"/>
      <c r="E40" s="131"/>
      <c r="F40" s="132"/>
      <c r="G40" s="23"/>
      <c r="H40" s="133"/>
    </row>
    <row r="41" spans="2:11" s="89" customFormat="1" ht="47.25" customHeight="1">
      <c r="B41" s="134"/>
      <c r="C41" s="184" t="s">
        <v>1177</v>
      </c>
      <c r="D41" s="184"/>
      <c r="E41" s="184"/>
      <c r="F41" s="184"/>
      <c r="G41" s="24"/>
      <c r="H41" s="135"/>
    </row>
    <row r="42" spans="2:11" s="89" customFormat="1">
      <c r="B42" s="134" t="s">
        <v>74</v>
      </c>
      <c r="C42" s="183" t="s">
        <v>121</v>
      </c>
      <c r="D42" s="183"/>
      <c r="E42" s="183"/>
      <c r="F42" s="183"/>
      <c r="G42" s="24"/>
      <c r="H42" s="135"/>
    </row>
    <row r="43" spans="2:11" s="89" customFormat="1" ht="31.5">
      <c r="B43" s="136">
        <f>+COUNT($B$42:B42)+1</f>
        <v>1</v>
      </c>
      <c r="C43" s="58" t="s">
        <v>169</v>
      </c>
      <c r="D43" s="59" t="s">
        <v>1055</v>
      </c>
      <c r="E43" s="57" t="s">
        <v>25</v>
      </c>
      <c r="F43" s="57">
        <v>16.010000000000002</v>
      </c>
      <c r="G43" s="26"/>
      <c r="H43" s="135">
        <f t="shared" ref="H43:H58" si="2">+$F43*G43</f>
        <v>0</v>
      </c>
    </row>
    <row r="44" spans="2:11" s="89" customFormat="1" ht="31.5">
      <c r="B44" s="136">
        <f>+COUNT($B$42:B43)+1</f>
        <v>2</v>
      </c>
      <c r="C44" s="58" t="s">
        <v>170</v>
      </c>
      <c r="D44" s="59" t="s">
        <v>711</v>
      </c>
      <c r="E44" s="57" t="s">
        <v>25</v>
      </c>
      <c r="F44" s="57">
        <v>43</v>
      </c>
      <c r="G44" s="26"/>
      <c r="H44" s="135">
        <f t="shared" si="2"/>
        <v>0</v>
      </c>
    </row>
    <row r="45" spans="2:11" s="89" customFormat="1" ht="31.5">
      <c r="B45" s="136">
        <f>+COUNT($B$42:B44)+1</f>
        <v>3</v>
      </c>
      <c r="C45" s="58" t="s">
        <v>172</v>
      </c>
      <c r="D45" s="59" t="s">
        <v>713</v>
      </c>
      <c r="E45" s="57" t="s">
        <v>25</v>
      </c>
      <c r="F45" s="57">
        <v>15</v>
      </c>
      <c r="G45" s="26"/>
      <c r="H45" s="135">
        <f t="shared" si="2"/>
        <v>0</v>
      </c>
    </row>
    <row r="46" spans="2:11" s="89" customFormat="1" ht="31.5">
      <c r="B46" s="136">
        <f>+COUNT($B$42:B45)+1</f>
        <v>4</v>
      </c>
      <c r="C46" s="58" t="s">
        <v>171</v>
      </c>
      <c r="D46" s="59" t="s">
        <v>712</v>
      </c>
      <c r="E46" s="57" t="s">
        <v>25</v>
      </c>
      <c r="F46" s="57">
        <v>5</v>
      </c>
      <c r="G46" s="26"/>
      <c r="H46" s="135">
        <f t="shared" si="2"/>
        <v>0</v>
      </c>
    </row>
    <row r="47" spans="2:11" s="89" customFormat="1" ht="78.75">
      <c r="B47" s="136">
        <f>+COUNT($B$42:B46)+1</f>
        <v>5</v>
      </c>
      <c r="C47" s="58" t="s">
        <v>175</v>
      </c>
      <c r="D47" s="59" t="s">
        <v>995</v>
      </c>
      <c r="E47" s="57" t="s">
        <v>25</v>
      </c>
      <c r="F47" s="57">
        <v>16</v>
      </c>
      <c r="G47" s="26"/>
      <c r="H47" s="135">
        <f t="shared" si="2"/>
        <v>0</v>
      </c>
    </row>
    <row r="48" spans="2:11" s="89" customFormat="1" ht="78.75">
      <c r="B48" s="136">
        <f>+COUNT($B$42:B47)+1</f>
        <v>6</v>
      </c>
      <c r="C48" s="58" t="s">
        <v>175</v>
      </c>
      <c r="D48" s="59" t="s">
        <v>996</v>
      </c>
      <c r="E48" s="57" t="s">
        <v>25</v>
      </c>
      <c r="F48" s="57">
        <v>5</v>
      </c>
      <c r="G48" s="26"/>
      <c r="H48" s="135">
        <f t="shared" si="2"/>
        <v>0</v>
      </c>
    </row>
    <row r="49" spans="2:10" s="89" customFormat="1">
      <c r="B49" s="134" t="s">
        <v>75</v>
      </c>
      <c r="C49" s="183" t="s">
        <v>130</v>
      </c>
      <c r="D49" s="183"/>
      <c r="E49" s="183"/>
      <c r="F49" s="183"/>
      <c r="G49" s="24"/>
      <c r="H49" s="135"/>
    </row>
    <row r="50" spans="2:10" s="89" customFormat="1" ht="31.5">
      <c r="B50" s="136">
        <f>+COUNT($B$42:B49)+1</f>
        <v>7</v>
      </c>
      <c r="C50" s="58" t="s">
        <v>181</v>
      </c>
      <c r="D50" s="59" t="s">
        <v>720</v>
      </c>
      <c r="E50" s="57" t="s">
        <v>24</v>
      </c>
      <c r="F50" s="57">
        <v>120</v>
      </c>
      <c r="G50" s="26"/>
      <c r="H50" s="135">
        <f t="shared" ref="H50:H51" si="3">+$F50*G50</f>
        <v>0</v>
      </c>
    </row>
    <row r="51" spans="2:10" s="89" customFormat="1" ht="31.5">
      <c r="B51" s="136">
        <f>+COUNT($B$42:B50)+1</f>
        <v>8</v>
      </c>
      <c r="C51" s="58" t="s">
        <v>182</v>
      </c>
      <c r="D51" s="59" t="s">
        <v>721</v>
      </c>
      <c r="E51" s="57" t="s">
        <v>24</v>
      </c>
      <c r="F51" s="57">
        <v>20</v>
      </c>
      <c r="G51" s="26"/>
      <c r="H51" s="135">
        <f t="shared" si="3"/>
        <v>0</v>
      </c>
    </row>
    <row r="52" spans="2:10" s="89" customFormat="1">
      <c r="B52" s="134" t="s">
        <v>103</v>
      </c>
      <c r="C52" s="183" t="s">
        <v>131</v>
      </c>
      <c r="D52" s="183"/>
      <c r="E52" s="183"/>
      <c r="F52" s="183"/>
      <c r="G52" s="24"/>
      <c r="H52" s="135"/>
    </row>
    <row r="53" spans="2:10" s="89" customFormat="1" ht="31.5">
      <c r="B53" s="136">
        <f>+COUNT($B$42:B52)+1</f>
        <v>9</v>
      </c>
      <c r="C53" s="58" t="s">
        <v>615</v>
      </c>
      <c r="D53" s="59" t="s">
        <v>1056</v>
      </c>
      <c r="E53" s="57" t="s">
        <v>24</v>
      </c>
      <c r="F53" s="57">
        <v>140</v>
      </c>
      <c r="G53" s="26"/>
      <c r="H53" s="135">
        <f t="shared" ref="H53" si="4">+$F53*G53</f>
        <v>0</v>
      </c>
    </row>
    <row r="54" spans="2:10" s="89" customFormat="1">
      <c r="B54" s="134" t="s">
        <v>76</v>
      </c>
      <c r="C54" s="183" t="s">
        <v>184</v>
      </c>
      <c r="D54" s="183"/>
      <c r="E54" s="183"/>
      <c r="F54" s="183"/>
      <c r="G54" s="24"/>
      <c r="H54" s="135"/>
    </row>
    <row r="55" spans="2:10" s="89" customFormat="1" ht="31.5">
      <c r="B55" s="136">
        <f>+COUNT($B$42:B54)+1</f>
        <v>10</v>
      </c>
      <c r="C55" s="58" t="s">
        <v>185</v>
      </c>
      <c r="D55" s="59" t="s">
        <v>997</v>
      </c>
      <c r="E55" s="57" t="s">
        <v>25</v>
      </c>
      <c r="F55" s="57">
        <v>40</v>
      </c>
      <c r="G55" s="26"/>
      <c r="H55" s="135">
        <f t="shared" ref="H55:H57" si="5">+$F55*G55</f>
        <v>0</v>
      </c>
    </row>
    <row r="56" spans="2:10" s="89" customFormat="1">
      <c r="B56" s="134" t="s">
        <v>77</v>
      </c>
      <c r="C56" s="183" t="s">
        <v>132</v>
      </c>
      <c r="D56" s="183"/>
      <c r="E56" s="183"/>
      <c r="F56" s="183"/>
      <c r="G56" s="24"/>
      <c r="H56" s="135"/>
    </row>
    <row r="57" spans="2:10" s="89" customFormat="1" ht="31.5">
      <c r="B57" s="136">
        <f>+COUNT($B$42:B56)+1</f>
        <v>11</v>
      </c>
      <c r="C57" s="58" t="s">
        <v>104</v>
      </c>
      <c r="D57" s="59" t="s">
        <v>727</v>
      </c>
      <c r="E57" s="57" t="s">
        <v>24</v>
      </c>
      <c r="F57" s="57">
        <v>200</v>
      </c>
      <c r="G57" s="26"/>
      <c r="H57" s="135">
        <f t="shared" si="5"/>
        <v>0</v>
      </c>
    </row>
    <row r="58" spans="2:10" s="89" customFormat="1" ht="31.5">
      <c r="B58" s="136">
        <f>+COUNT($B$42:B57)+1</f>
        <v>12</v>
      </c>
      <c r="C58" s="58" t="s">
        <v>189</v>
      </c>
      <c r="D58" s="59" t="s">
        <v>728</v>
      </c>
      <c r="E58" s="57" t="s">
        <v>24</v>
      </c>
      <c r="F58" s="57">
        <v>200</v>
      </c>
      <c r="G58" s="26"/>
      <c r="H58" s="135">
        <f t="shared" si="2"/>
        <v>0</v>
      </c>
    </row>
    <row r="59" spans="2:10" s="89" customFormat="1">
      <c r="B59" s="134" t="s">
        <v>78</v>
      </c>
      <c r="C59" s="183" t="s">
        <v>122</v>
      </c>
      <c r="D59" s="183"/>
      <c r="E59" s="183"/>
      <c r="F59" s="183"/>
      <c r="G59" s="24"/>
      <c r="H59" s="135"/>
    </row>
    <row r="60" spans="2:10" s="89" customFormat="1" ht="41.25" customHeight="1">
      <c r="B60" s="134"/>
      <c r="C60" s="184" t="s">
        <v>682</v>
      </c>
      <c r="D60" s="184"/>
      <c r="E60" s="184"/>
      <c r="F60" s="184"/>
      <c r="G60" s="24"/>
      <c r="H60" s="135"/>
    </row>
    <row r="61" spans="2:10" s="89" customFormat="1" ht="31.5">
      <c r="B61" s="136">
        <f>+COUNT($B$42:B60)+1</f>
        <v>13</v>
      </c>
      <c r="C61" s="58" t="s">
        <v>620</v>
      </c>
      <c r="D61" s="59" t="s">
        <v>1379</v>
      </c>
      <c r="E61" s="57" t="s">
        <v>25</v>
      </c>
      <c r="F61" s="57">
        <v>64</v>
      </c>
      <c r="G61" s="26"/>
      <c r="H61" s="135">
        <f t="shared" ref="H61:H62" si="6">+$F61*G61</f>
        <v>0</v>
      </c>
      <c r="J61" s="90"/>
    </row>
    <row r="62" spans="2:10" s="89" customFormat="1" ht="30.75" customHeight="1">
      <c r="B62" s="136">
        <f>+COUNT($B$42:B61)+1</f>
        <v>14</v>
      </c>
      <c r="C62" s="58" t="s">
        <v>621</v>
      </c>
      <c r="D62" s="59" t="s">
        <v>1377</v>
      </c>
      <c r="E62" s="57" t="s">
        <v>25</v>
      </c>
      <c r="F62" s="57">
        <v>20</v>
      </c>
      <c r="G62" s="26"/>
      <c r="H62" s="135">
        <f t="shared" si="6"/>
        <v>0</v>
      </c>
      <c r="J62" s="90"/>
    </row>
    <row r="63" spans="2:10" s="89" customFormat="1" ht="15.75" customHeight="1">
      <c r="B63" s="141"/>
      <c r="C63" s="142"/>
      <c r="D63" s="143"/>
      <c r="E63" s="144"/>
      <c r="F63" s="145"/>
      <c r="G63" s="64"/>
      <c r="H63" s="146"/>
    </row>
    <row r="64" spans="2:10" s="89" customFormat="1" ht="16.5" thickBot="1">
      <c r="B64" s="147"/>
      <c r="C64" s="148"/>
      <c r="D64" s="148"/>
      <c r="E64" s="149"/>
      <c r="F64" s="149"/>
      <c r="G64" s="25" t="str">
        <f>C40&amp;" SKUPAJ:"</f>
        <v>ZEMELJSKA DELA IN TEMELJENJE SKUPAJ:</v>
      </c>
      <c r="H64" s="150">
        <f>SUM(H$43:H$62)</f>
        <v>0</v>
      </c>
    </row>
    <row r="65" spans="2:10" s="89" customFormat="1">
      <c r="B65" s="152"/>
      <c r="C65" s="142"/>
      <c r="D65" s="153"/>
      <c r="E65" s="154"/>
      <c r="F65" s="145"/>
      <c r="G65" s="64"/>
      <c r="H65" s="146"/>
      <c r="J65" s="90"/>
    </row>
    <row r="66" spans="2:10" s="89" customFormat="1">
      <c r="B66" s="130" t="s">
        <v>45</v>
      </c>
      <c r="C66" s="182" t="s">
        <v>79</v>
      </c>
      <c r="D66" s="182"/>
      <c r="E66" s="131"/>
      <c r="F66" s="132"/>
      <c r="G66" s="23"/>
      <c r="H66" s="133"/>
      <c r="J66" s="90"/>
    </row>
    <row r="67" spans="2:10" s="89" customFormat="1">
      <c r="B67" s="134" t="s">
        <v>80</v>
      </c>
      <c r="C67" s="183" t="s">
        <v>84</v>
      </c>
      <c r="D67" s="183"/>
      <c r="E67" s="183"/>
      <c r="F67" s="183"/>
      <c r="G67" s="24"/>
      <c r="H67" s="135"/>
    </row>
    <row r="68" spans="2:10" s="89" customFormat="1">
      <c r="B68" s="134" t="s">
        <v>81</v>
      </c>
      <c r="C68" s="183" t="s">
        <v>195</v>
      </c>
      <c r="D68" s="183"/>
      <c r="E68" s="183"/>
      <c r="F68" s="183"/>
      <c r="G68" s="24"/>
      <c r="H68" s="135"/>
    </row>
    <row r="69" spans="2:10" s="89" customFormat="1" ht="47.25">
      <c r="B69" s="136">
        <f>+COUNT($B$68:B68)+1</f>
        <v>1</v>
      </c>
      <c r="C69" s="58" t="s">
        <v>623</v>
      </c>
      <c r="D69" s="59" t="s">
        <v>118</v>
      </c>
      <c r="E69" s="57" t="s">
        <v>25</v>
      </c>
      <c r="F69" s="57">
        <v>26</v>
      </c>
      <c r="G69" s="26"/>
      <c r="H69" s="135">
        <f>+$F69*G69</f>
        <v>0</v>
      </c>
      <c r="J69" s="90"/>
    </row>
    <row r="70" spans="2:10" s="89" customFormat="1">
      <c r="B70" s="134" t="s">
        <v>105</v>
      </c>
      <c r="C70" s="183" t="s">
        <v>731</v>
      </c>
      <c r="D70" s="183"/>
      <c r="E70" s="183"/>
      <c r="F70" s="183"/>
      <c r="G70" s="24"/>
      <c r="H70" s="135"/>
    </row>
    <row r="71" spans="2:10" s="89" customFormat="1" ht="31.5">
      <c r="B71" s="136">
        <f>+COUNT($B$68:B70)+1</f>
        <v>2</v>
      </c>
      <c r="C71" s="137" t="s">
        <v>625</v>
      </c>
      <c r="D71" s="138" t="s">
        <v>1062</v>
      </c>
      <c r="E71" s="139" t="s">
        <v>24</v>
      </c>
      <c r="F71" s="139">
        <v>105</v>
      </c>
      <c r="G71" s="26"/>
      <c r="H71" s="135">
        <f>+$F71*G71</f>
        <v>0</v>
      </c>
      <c r="J71" s="90"/>
    </row>
    <row r="72" spans="2:10" s="89" customFormat="1">
      <c r="B72" s="134" t="s">
        <v>83</v>
      </c>
      <c r="C72" s="183" t="s">
        <v>1128</v>
      </c>
      <c r="D72" s="183"/>
      <c r="E72" s="183"/>
      <c r="F72" s="183"/>
      <c r="G72" s="24"/>
      <c r="H72" s="135"/>
    </row>
    <row r="73" spans="2:10" s="89" customFormat="1" ht="15.75" customHeight="1">
      <c r="B73" s="134" t="s">
        <v>85</v>
      </c>
      <c r="C73" s="183" t="s">
        <v>200</v>
      </c>
      <c r="D73" s="183"/>
      <c r="E73" s="183"/>
      <c r="F73" s="183"/>
      <c r="G73" s="24"/>
      <c r="H73" s="135"/>
    </row>
    <row r="74" spans="2:10" s="89" customFormat="1" ht="31.5">
      <c r="B74" s="136">
        <f>+COUNT($B$68:B73)+1</f>
        <v>3</v>
      </c>
      <c r="C74" s="137" t="s">
        <v>629</v>
      </c>
      <c r="D74" s="138" t="s">
        <v>1065</v>
      </c>
      <c r="E74" s="139" t="s">
        <v>24</v>
      </c>
      <c r="F74" s="139">
        <v>105</v>
      </c>
      <c r="G74" s="26"/>
      <c r="H74" s="135">
        <f t="shared" ref="H74" si="7">+$F74*G74</f>
        <v>0</v>
      </c>
      <c r="J74" s="90"/>
    </row>
    <row r="75" spans="2:10" s="89" customFormat="1">
      <c r="B75" s="134" t="s">
        <v>88</v>
      </c>
      <c r="C75" s="183" t="s">
        <v>1257</v>
      </c>
      <c r="D75" s="183"/>
      <c r="E75" s="183"/>
      <c r="F75" s="183"/>
      <c r="G75" s="24"/>
      <c r="H75" s="135"/>
    </row>
    <row r="76" spans="2:10" s="89" customFormat="1" ht="47.25">
      <c r="B76" s="136">
        <f>+COUNT($B$68:B75)+1</f>
        <v>4</v>
      </c>
      <c r="C76" s="137" t="s">
        <v>321</v>
      </c>
      <c r="D76" s="138" t="s">
        <v>966</v>
      </c>
      <c r="E76" s="139" t="s">
        <v>54</v>
      </c>
      <c r="F76" s="139">
        <v>56</v>
      </c>
      <c r="G76" s="26"/>
      <c r="H76" s="135">
        <f t="shared" ref="H76" si="8">+$F76*G76</f>
        <v>0</v>
      </c>
      <c r="J76" s="90"/>
    </row>
    <row r="77" spans="2:10" s="89" customFormat="1" ht="15.75" customHeight="1">
      <c r="B77" s="141"/>
      <c r="C77" s="142"/>
      <c r="D77" s="143"/>
      <c r="E77" s="144"/>
      <c r="F77" s="145"/>
      <c r="G77" s="64"/>
      <c r="H77" s="146"/>
    </row>
    <row r="78" spans="2:10" s="89" customFormat="1" ht="16.5" thickBot="1">
      <c r="B78" s="147"/>
      <c r="C78" s="148"/>
      <c r="D78" s="148"/>
      <c r="E78" s="149"/>
      <c r="F78" s="149"/>
      <c r="G78" s="25" t="str">
        <f>C66&amp;" SKUPAJ:"</f>
        <v>VOZIŠČE KONSTRUKCIJE SKUPAJ:</v>
      </c>
      <c r="H78" s="150">
        <f>SUM(H$69:H$76)</f>
        <v>0</v>
      </c>
    </row>
    <row r="79" spans="2:10" s="89" customFormat="1">
      <c r="B79" s="152"/>
      <c r="C79" s="142"/>
      <c r="D79" s="153"/>
      <c r="E79" s="154"/>
      <c r="F79" s="145"/>
      <c r="G79" s="64"/>
      <c r="H79" s="146"/>
      <c r="J79" s="90"/>
    </row>
    <row r="80" spans="2:10" s="89" customFormat="1">
      <c r="B80" s="130" t="s">
        <v>49</v>
      </c>
      <c r="C80" s="182" t="s">
        <v>7</v>
      </c>
      <c r="D80" s="182"/>
      <c r="E80" s="131"/>
      <c r="F80" s="132"/>
      <c r="G80" s="23"/>
      <c r="H80" s="133"/>
      <c r="J80" s="90"/>
    </row>
    <row r="81" spans="2:10" s="89" customFormat="1" ht="15.75" customHeight="1">
      <c r="B81" s="134" t="s">
        <v>98</v>
      </c>
      <c r="C81" s="183" t="s">
        <v>635</v>
      </c>
      <c r="D81" s="183"/>
      <c r="E81" s="183"/>
      <c r="F81" s="183"/>
      <c r="G81" s="24"/>
      <c r="H81" s="135"/>
    </row>
    <row r="82" spans="2:10" s="89" customFormat="1" ht="47.25">
      <c r="B82" s="136">
        <f>+COUNT($B81:B$81)+1</f>
        <v>1</v>
      </c>
      <c r="C82" s="58" t="s">
        <v>1258</v>
      </c>
      <c r="D82" s="59" t="s">
        <v>1259</v>
      </c>
      <c r="E82" s="57" t="s">
        <v>54</v>
      </c>
      <c r="F82" s="57">
        <v>52</v>
      </c>
      <c r="G82" s="26"/>
      <c r="H82" s="135">
        <f>+$F82*G82</f>
        <v>0</v>
      </c>
      <c r="J82" s="90"/>
    </row>
    <row r="83" spans="2:10" s="89" customFormat="1" ht="15.75" customHeight="1">
      <c r="B83" s="134" t="s">
        <v>1261</v>
      </c>
      <c r="C83" s="183" t="s">
        <v>1260</v>
      </c>
      <c r="D83" s="183"/>
      <c r="E83" s="183"/>
      <c r="F83" s="183"/>
      <c r="G83" s="24"/>
      <c r="H83" s="135"/>
    </row>
    <row r="84" spans="2:10" s="89" customFormat="1" ht="47.25">
      <c r="B84" s="136">
        <f>+COUNT($B$81:B83)+1</f>
        <v>2</v>
      </c>
      <c r="C84" s="58" t="s">
        <v>211</v>
      </c>
      <c r="D84" s="59" t="s">
        <v>756</v>
      </c>
      <c r="E84" s="57" t="s">
        <v>54</v>
      </c>
      <c r="F84" s="57">
        <v>23</v>
      </c>
      <c r="G84" s="26"/>
      <c r="H84" s="135">
        <f>+$F84*G84</f>
        <v>0</v>
      </c>
      <c r="J84" s="90"/>
    </row>
    <row r="85" spans="2:10" s="89" customFormat="1" ht="63">
      <c r="B85" s="136">
        <f>+COUNT($B$81:B84)+1</f>
        <v>3</v>
      </c>
      <c r="C85" s="58" t="s">
        <v>212</v>
      </c>
      <c r="D85" s="59" t="s">
        <v>1262</v>
      </c>
      <c r="E85" s="57" t="s">
        <v>54</v>
      </c>
      <c r="F85" s="57">
        <v>22</v>
      </c>
      <c r="G85" s="26"/>
      <c r="H85" s="135">
        <f t="shared" ref="H85:H89" si="9">+$F85*G85</f>
        <v>0</v>
      </c>
      <c r="J85" s="90"/>
    </row>
    <row r="86" spans="2:10" s="89" customFormat="1" ht="31.5">
      <c r="B86" s="136">
        <f>+COUNT($B$81:B85)+1</f>
        <v>4</v>
      </c>
      <c r="C86" s="58" t="s">
        <v>638</v>
      </c>
      <c r="D86" s="59" t="s">
        <v>761</v>
      </c>
      <c r="E86" s="57" t="s">
        <v>25</v>
      </c>
      <c r="F86" s="57">
        <v>4.2</v>
      </c>
      <c r="G86" s="26"/>
      <c r="H86" s="135">
        <f t="shared" si="9"/>
        <v>0</v>
      </c>
      <c r="J86" s="90"/>
    </row>
    <row r="87" spans="2:10" s="89" customFormat="1">
      <c r="B87" s="136">
        <f>+COUNT($B$81:B86)+1</f>
        <v>5</v>
      </c>
      <c r="C87" s="58" t="s">
        <v>639</v>
      </c>
      <c r="D87" s="59" t="s">
        <v>218</v>
      </c>
      <c r="E87" s="57" t="s">
        <v>54</v>
      </c>
      <c r="F87" s="57">
        <v>45</v>
      </c>
      <c r="G87" s="26"/>
      <c r="H87" s="135">
        <f t="shared" si="9"/>
        <v>0</v>
      </c>
      <c r="J87" s="90"/>
    </row>
    <row r="88" spans="2:10" s="89" customFormat="1" ht="15.75" customHeight="1">
      <c r="B88" s="134" t="s">
        <v>1261</v>
      </c>
      <c r="C88" s="183" t="s">
        <v>1263</v>
      </c>
      <c r="D88" s="183"/>
      <c r="E88" s="183"/>
      <c r="F88" s="183"/>
      <c r="G88" s="24"/>
      <c r="H88" s="135"/>
    </row>
    <row r="89" spans="2:10" s="89" customFormat="1" ht="63">
      <c r="B89" s="136">
        <f>+COUNT($B$81:B88)+1</f>
        <v>6</v>
      </c>
      <c r="C89" s="58" t="s">
        <v>1264</v>
      </c>
      <c r="D89" s="59" t="s">
        <v>1266</v>
      </c>
      <c r="E89" s="57" t="s">
        <v>54</v>
      </c>
      <c r="F89" s="57">
        <v>8</v>
      </c>
      <c r="G89" s="26"/>
      <c r="H89" s="135">
        <f t="shared" si="9"/>
        <v>0</v>
      </c>
      <c r="J89" s="90"/>
    </row>
    <row r="90" spans="2:10" s="89" customFormat="1" ht="47.25">
      <c r="B90" s="136">
        <f>+COUNT($B$81:B89)+1</f>
        <v>7</v>
      </c>
      <c r="C90" s="58" t="s">
        <v>1265</v>
      </c>
      <c r="D90" s="59" t="s">
        <v>747</v>
      </c>
      <c r="E90" s="57" t="s">
        <v>54</v>
      </c>
      <c r="F90" s="57">
        <v>8</v>
      </c>
      <c r="G90" s="26"/>
      <c r="H90" s="135">
        <f t="shared" ref="H90:H95" si="10">+$F90*G90</f>
        <v>0</v>
      </c>
      <c r="J90" s="90"/>
    </row>
    <row r="91" spans="2:10" s="89" customFormat="1">
      <c r="B91" s="134" t="s">
        <v>125</v>
      </c>
      <c r="C91" s="183" t="s">
        <v>126</v>
      </c>
      <c r="D91" s="183"/>
      <c r="E91" s="183"/>
      <c r="F91" s="183"/>
      <c r="G91" s="24"/>
      <c r="H91" s="135"/>
      <c r="J91" s="90"/>
    </row>
    <row r="92" spans="2:10" s="89" customFormat="1" ht="31.5">
      <c r="B92" s="136">
        <f>+COUNT($B$81:B91)+1</f>
        <v>8</v>
      </c>
      <c r="C92" s="58" t="s">
        <v>235</v>
      </c>
      <c r="D92" s="59" t="s">
        <v>762</v>
      </c>
      <c r="E92" s="57" t="s">
        <v>23</v>
      </c>
      <c r="F92" s="57">
        <v>2</v>
      </c>
      <c r="G92" s="26"/>
      <c r="H92" s="135">
        <f t="shared" si="10"/>
        <v>0</v>
      </c>
    </row>
    <row r="93" spans="2:10" s="89" customFormat="1" ht="47.25">
      <c r="B93" s="136">
        <f>+COUNT($B$81:B92)+1</f>
        <v>9</v>
      </c>
      <c r="C93" s="58" t="s">
        <v>239</v>
      </c>
      <c r="D93" s="59" t="s">
        <v>766</v>
      </c>
      <c r="E93" s="57" t="s">
        <v>23</v>
      </c>
      <c r="F93" s="57">
        <v>1</v>
      </c>
      <c r="G93" s="26"/>
      <c r="H93" s="135">
        <f t="shared" si="10"/>
        <v>0</v>
      </c>
      <c r="J93" s="90"/>
    </row>
    <row r="94" spans="2:10" s="89" customFormat="1" ht="47.25">
      <c r="B94" s="136">
        <f>+COUNT($B$81:B93)+1</f>
        <v>10</v>
      </c>
      <c r="C94" s="58" t="s">
        <v>322</v>
      </c>
      <c r="D94" s="59" t="s">
        <v>999</v>
      </c>
      <c r="E94" s="57" t="s">
        <v>23</v>
      </c>
      <c r="F94" s="57">
        <v>1</v>
      </c>
      <c r="G94" s="26"/>
      <c r="H94" s="135">
        <f t="shared" si="10"/>
        <v>0</v>
      </c>
      <c r="J94" s="90"/>
    </row>
    <row r="95" spans="2:10" s="89" customFormat="1" ht="47.25">
      <c r="B95" s="136">
        <f>+COUNT($B$81:B94)+1</f>
        <v>11</v>
      </c>
      <c r="C95" s="58" t="s">
        <v>247</v>
      </c>
      <c r="D95" s="59" t="s">
        <v>1267</v>
      </c>
      <c r="E95" s="57" t="s">
        <v>23</v>
      </c>
      <c r="F95" s="57">
        <v>12</v>
      </c>
      <c r="G95" s="26"/>
      <c r="H95" s="135">
        <f t="shared" si="10"/>
        <v>0</v>
      </c>
      <c r="J95" s="90"/>
    </row>
    <row r="96" spans="2:10" s="89" customFormat="1" ht="15.75" customHeight="1">
      <c r="B96" s="141"/>
      <c r="C96" s="142"/>
      <c r="D96" s="143"/>
      <c r="E96" s="144"/>
      <c r="F96" s="145"/>
      <c r="G96" s="64"/>
      <c r="H96" s="146"/>
    </row>
    <row r="97" spans="2:10" s="89" customFormat="1" ht="16.5" thickBot="1">
      <c r="B97" s="147"/>
      <c r="C97" s="148"/>
      <c r="D97" s="148"/>
      <c r="E97" s="149"/>
      <c r="F97" s="149"/>
      <c r="G97" s="25" t="str">
        <f>C80&amp;" SKUPAJ:"</f>
        <v>ODVODNJAVANJE SKUPAJ:</v>
      </c>
      <c r="H97" s="150">
        <f>SUM(H$82:H$95)</f>
        <v>0</v>
      </c>
    </row>
    <row r="99" spans="2:10" s="89" customFormat="1">
      <c r="B99" s="130" t="s">
        <v>53</v>
      </c>
      <c r="C99" s="182" t="s">
        <v>106</v>
      </c>
      <c r="D99" s="182"/>
      <c r="E99" s="131"/>
      <c r="F99" s="132"/>
      <c r="G99" s="23"/>
      <c r="H99" s="133"/>
      <c r="J99" s="90"/>
    </row>
    <row r="100" spans="2:10" s="89" customFormat="1">
      <c r="B100" s="134" t="s">
        <v>258</v>
      </c>
      <c r="C100" s="183" t="s">
        <v>323</v>
      </c>
      <c r="D100" s="183"/>
      <c r="E100" s="183"/>
      <c r="F100" s="183"/>
      <c r="G100" s="24"/>
      <c r="H100" s="135"/>
    </row>
    <row r="101" spans="2:10" s="89" customFormat="1" ht="31.5">
      <c r="B101" s="136">
        <f>+COUNT($B100:B$100)+1</f>
        <v>1</v>
      </c>
      <c r="C101" s="58" t="s">
        <v>259</v>
      </c>
      <c r="D101" s="59" t="s">
        <v>1269</v>
      </c>
      <c r="E101" s="57" t="s">
        <v>24</v>
      </c>
      <c r="F101" s="57">
        <v>8.7200000000000006</v>
      </c>
      <c r="G101" s="26"/>
      <c r="H101" s="135">
        <f t="shared" ref="H101:H107" si="11">+$F101*G101</f>
        <v>0</v>
      </c>
      <c r="J101" s="90"/>
    </row>
    <row r="102" spans="2:10" s="89" customFormat="1">
      <c r="B102" s="134" t="s">
        <v>263</v>
      </c>
      <c r="C102" s="183" t="s">
        <v>326</v>
      </c>
      <c r="D102" s="183"/>
      <c r="E102" s="183"/>
      <c r="F102" s="183"/>
      <c r="G102" s="24"/>
      <c r="H102" s="135"/>
      <c r="J102" s="90"/>
    </row>
    <row r="103" spans="2:10" s="89" customFormat="1" ht="47.25">
      <c r="B103" s="136">
        <f>+COUNT($B$100:B102)+1</f>
        <v>2</v>
      </c>
      <c r="C103" s="137" t="s">
        <v>264</v>
      </c>
      <c r="D103" s="138" t="s">
        <v>1270</v>
      </c>
      <c r="E103" s="139" t="s">
        <v>56</v>
      </c>
      <c r="F103" s="139">
        <v>260</v>
      </c>
      <c r="G103" s="26"/>
      <c r="H103" s="135">
        <f t="shared" si="11"/>
        <v>0</v>
      </c>
      <c r="J103" s="90"/>
    </row>
    <row r="104" spans="2:10" s="89" customFormat="1">
      <c r="B104" s="134" t="s">
        <v>269</v>
      </c>
      <c r="C104" s="183" t="s">
        <v>328</v>
      </c>
      <c r="D104" s="183"/>
      <c r="E104" s="183"/>
      <c r="F104" s="183"/>
      <c r="G104" s="24"/>
      <c r="H104" s="135"/>
      <c r="J104" s="90"/>
    </row>
    <row r="105" spans="2:10" s="89" customFormat="1" ht="47.25">
      <c r="B105" s="136">
        <f>+COUNT($B$100:B104)+1</f>
        <v>3</v>
      </c>
      <c r="C105" s="137" t="s">
        <v>329</v>
      </c>
      <c r="D105" s="138" t="s">
        <v>1271</v>
      </c>
      <c r="E105" s="139" t="s">
        <v>25</v>
      </c>
      <c r="F105" s="139">
        <v>0.28000000000000003</v>
      </c>
      <c r="G105" s="26"/>
      <c r="H105" s="135">
        <f t="shared" si="11"/>
        <v>0</v>
      </c>
      <c r="J105" s="90"/>
    </row>
    <row r="106" spans="2:10" s="89" customFormat="1" ht="47.25">
      <c r="B106" s="136">
        <f>+COUNT($B$100:B105)+1</f>
        <v>4</v>
      </c>
      <c r="C106" s="137" t="s">
        <v>414</v>
      </c>
      <c r="D106" s="138" t="s">
        <v>1272</v>
      </c>
      <c r="E106" s="139" t="s">
        <v>25</v>
      </c>
      <c r="F106" s="139">
        <v>1.3</v>
      </c>
      <c r="G106" s="26"/>
      <c r="H106" s="135">
        <f t="shared" si="11"/>
        <v>0</v>
      </c>
      <c r="J106" s="90"/>
    </row>
    <row r="107" spans="2:10" s="89" customFormat="1" ht="31.5">
      <c r="B107" s="136">
        <f>+COUNT($B$100:B106)+1</f>
        <v>5</v>
      </c>
      <c r="C107" s="137" t="s">
        <v>1268</v>
      </c>
      <c r="D107" s="138" t="s">
        <v>1273</v>
      </c>
      <c r="E107" s="139" t="s">
        <v>25</v>
      </c>
      <c r="F107" s="139">
        <v>1.3</v>
      </c>
      <c r="G107" s="26"/>
      <c r="H107" s="135">
        <f t="shared" si="11"/>
        <v>0</v>
      </c>
      <c r="J107" s="90"/>
    </row>
    <row r="108" spans="2:10" s="89" customFormat="1" ht="15.75" customHeight="1">
      <c r="B108" s="141"/>
      <c r="C108" s="142"/>
      <c r="D108" s="143"/>
      <c r="E108" s="144"/>
      <c r="F108" s="145"/>
      <c r="G108" s="64"/>
      <c r="H108" s="146"/>
    </row>
    <row r="109" spans="2:10" s="89" customFormat="1" ht="16.5" thickBot="1">
      <c r="B109" s="147"/>
      <c r="C109" s="148"/>
      <c r="D109" s="148"/>
      <c r="E109" s="149"/>
      <c r="F109" s="149"/>
      <c r="G109" s="25" t="str">
        <f>C99&amp;" SKUPAJ:"</f>
        <v>GRADBENA IN OBRTNIŠKA DELA SKUPAJ:</v>
      </c>
      <c r="H109" s="150">
        <f>SUM(H$101:H$107)</f>
        <v>0</v>
      </c>
    </row>
    <row r="111" spans="2:10" s="89" customFormat="1">
      <c r="B111" s="130" t="s">
        <v>68</v>
      </c>
      <c r="C111" s="182" t="s">
        <v>92</v>
      </c>
      <c r="D111" s="182"/>
      <c r="E111" s="131"/>
      <c r="F111" s="132"/>
      <c r="G111" s="23"/>
      <c r="H111" s="133"/>
      <c r="J111" s="90"/>
    </row>
    <row r="112" spans="2:10" s="89" customFormat="1">
      <c r="B112" s="134" t="s">
        <v>93</v>
      </c>
      <c r="C112" s="183" t="s">
        <v>107</v>
      </c>
      <c r="D112" s="183"/>
      <c r="E112" s="183"/>
      <c r="F112" s="183"/>
      <c r="G112" s="24"/>
      <c r="H112" s="135"/>
    </row>
    <row r="113" spans="2:10" s="89" customFormat="1" ht="31.5">
      <c r="B113" s="136">
        <f>+COUNT($B$112:B112)+1</f>
        <v>1</v>
      </c>
      <c r="C113" s="58" t="s">
        <v>293</v>
      </c>
      <c r="D113" s="59" t="s">
        <v>803</v>
      </c>
      <c r="E113" s="57" t="s">
        <v>23</v>
      </c>
      <c r="F113" s="57">
        <v>1</v>
      </c>
      <c r="G113" s="26"/>
      <c r="H113" s="135">
        <f t="shared" ref="H113:H122" si="12">+$F113*G113</f>
        <v>0</v>
      </c>
      <c r="J113" s="90"/>
    </row>
    <row r="114" spans="2:10" s="89" customFormat="1" ht="47.25">
      <c r="B114" s="136">
        <f>+COUNT($B$112:B113)+1</f>
        <v>2</v>
      </c>
      <c r="C114" s="58" t="s">
        <v>297</v>
      </c>
      <c r="D114" s="59" t="s">
        <v>1003</v>
      </c>
      <c r="E114" s="57" t="s">
        <v>23</v>
      </c>
      <c r="F114" s="57">
        <v>1</v>
      </c>
      <c r="G114" s="26"/>
      <c r="H114" s="135">
        <f t="shared" si="12"/>
        <v>0</v>
      </c>
      <c r="J114" s="90"/>
    </row>
    <row r="115" spans="2:10" s="89" customFormat="1" ht="63">
      <c r="B115" s="136">
        <f>+COUNT($B$112:B114)+1</f>
        <v>3</v>
      </c>
      <c r="C115" s="137" t="s">
        <v>110</v>
      </c>
      <c r="D115" s="138" t="s">
        <v>1274</v>
      </c>
      <c r="E115" s="139" t="s">
        <v>23</v>
      </c>
      <c r="F115" s="139">
        <v>1</v>
      </c>
      <c r="G115" s="26"/>
      <c r="H115" s="135">
        <f t="shared" si="12"/>
        <v>0</v>
      </c>
      <c r="J115" s="90"/>
    </row>
    <row r="116" spans="2:10" s="89" customFormat="1">
      <c r="B116" s="134" t="s">
        <v>94</v>
      </c>
      <c r="C116" s="183" t="s">
        <v>95</v>
      </c>
      <c r="D116" s="183"/>
      <c r="E116" s="183"/>
      <c r="F116" s="183"/>
      <c r="G116" s="24"/>
      <c r="H116" s="135"/>
      <c r="J116" s="90"/>
    </row>
    <row r="117" spans="2:10" s="89" customFormat="1" ht="94.5">
      <c r="B117" s="136">
        <f>+COUNT($B$112:B116)+1</f>
        <v>4</v>
      </c>
      <c r="C117" s="137" t="s">
        <v>668</v>
      </c>
      <c r="D117" s="138" t="s">
        <v>1005</v>
      </c>
      <c r="E117" s="139" t="s">
        <v>24</v>
      </c>
      <c r="F117" s="139">
        <v>7</v>
      </c>
      <c r="G117" s="26"/>
      <c r="H117" s="135">
        <f t="shared" si="12"/>
        <v>0</v>
      </c>
      <c r="J117" s="90"/>
    </row>
    <row r="118" spans="2:10" s="89" customFormat="1" ht="94.5">
      <c r="B118" s="136">
        <f>+COUNT($B$112:B117)+1</f>
        <v>5</v>
      </c>
      <c r="C118" s="137" t="s">
        <v>1275</v>
      </c>
      <c r="D118" s="138" t="s">
        <v>1006</v>
      </c>
      <c r="E118" s="139" t="s">
        <v>24</v>
      </c>
      <c r="F118" s="139">
        <v>3.7</v>
      </c>
      <c r="G118" s="26"/>
      <c r="H118" s="135">
        <f t="shared" si="12"/>
        <v>0</v>
      </c>
      <c r="J118" s="90"/>
    </row>
    <row r="119" spans="2:10" s="89" customFormat="1">
      <c r="B119" s="134" t="s">
        <v>1007</v>
      </c>
      <c r="C119" s="183" t="s">
        <v>332</v>
      </c>
      <c r="D119" s="183"/>
      <c r="E119" s="183"/>
      <c r="F119" s="183"/>
      <c r="G119" s="24"/>
      <c r="H119" s="135"/>
      <c r="J119" s="90"/>
    </row>
    <row r="120" spans="2:10" s="89" customFormat="1">
      <c r="B120" s="136">
        <f>+COUNT($B$112:B119)+1</f>
        <v>6</v>
      </c>
      <c r="C120" s="137" t="s">
        <v>1276</v>
      </c>
      <c r="D120" s="138" t="s">
        <v>1411</v>
      </c>
      <c r="E120" s="139" t="s">
        <v>23</v>
      </c>
      <c r="F120" s="139">
        <v>1</v>
      </c>
      <c r="G120" s="26"/>
      <c r="H120" s="135">
        <f t="shared" si="12"/>
        <v>0</v>
      </c>
      <c r="J120" s="90"/>
    </row>
    <row r="121" spans="2:10" s="89" customFormat="1" ht="31.5">
      <c r="B121" s="136">
        <f>+COUNT($B$112:B120)+1</f>
        <v>7</v>
      </c>
      <c r="C121" s="137" t="s">
        <v>1277</v>
      </c>
      <c r="D121" s="138" t="s">
        <v>1008</v>
      </c>
      <c r="E121" s="139" t="s">
        <v>23</v>
      </c>
      <c r="F121" s="139">
        <v>1</v>
      </c>
      <c r="G121" s="26"/>
      <c r="H121" s="135">
        <f t="shared" si="12"/>
        <v>0</v>
      </c>
      <c r="J121" s="90"/>
    </row>
    <row r="122" spans="2:10" s="89" customFormat="1" ht="78.75">
      <c r="B122" s="136">
        <f>+COUNT($B$112:B121)+1</f>
        <v>8</v>
      </c>
      <c r="C122" s="137" t="s">
        <v>1278</v>
      </c>
      <c r="D122" s="138" t="s">
        <v>1279</v>
      </c>
      <c r="E122" s="139" t="s">
        <v>23</v>
      </c>
      <c r="F122" s="139">
        <v>1</v>
      </c>
      <c r="G122" s="26"/>
      <c r="H122" s="135">
        <f t="shared" si="12"/>
        <v>0</v>
      </c>
      <c r="J122" s="90"/>
    </row>
    <row r="123" spans="2:10" s="89" customFormat="1" ht="15.75" customHeight="1">
      <c r="B123" s="141"/>
      <c r="C123" s="142"/>
      <c r="D123" s="143"/>
      <c r="E123" s="144"/>
      <c r="F123" s="145"/>
      <c r="G123" s="64"/>
      <c r="H123" s="146"/>
    </row>
    <row r="124" spans="2:10" s="89" customFormat="1" ht="16.5" thickBot="1">
      <c r="B124" s="147"/>
      <c r="C124" s="148"/>
      <c r="D124" s="148"/>
      <c r="E124" s="149"/>
      <c r="F124" s="149"/>
      <c r="G124" s="25" t="str">
        <f>C111&amp;" SKUPAJ:"</f>
        <v>OPREMA CEST SKUPAJ:</v>
      </c>
      <c r="H124" s="150">
        <f>SUM(H$113:H$122)</f>
        <v>0</v>
      </c>
    </row>
    <row r="126" spans="2:10" s="89" customFormat="1">
      <c r="B126" s="130" t="s">
        <v>69</v>
      </c>
      <c r="C126" s="182" t="s">
        <v>8</v>
      </c>
      <c r="D126" s="182"/>
      <c r="E126" s="131"/>
      <c r="F126" s="132"/>
      <c r="G126" s="23"/>
      <c r="H126" s="133"/>
      <c r="J126" s="90"/>
    </row>
    <row r="127" spans="2:10" s="89" customFormat="1" ht="15.75" customHeight="1">
      <c r="B127" s="134" t="s">
        <v>96</v>
      </c>
      <c r="C127" s="183" t="s">
        <v>310</v>
      </c>
      <c r="D127" s="183"/>
      <c r="E127" s="183"/>
      <c r="F127" s="183"/>
      <c r="G127" s="24"/>
      <c r="H127" s="135"/>
    </row>
    <row r="128" spans="2:10" s="89" customFormat="1">
      <c r="B128" s="136">
        <f>+COUNT($B$127:B127)+1</f>
        <v>1</v>
      </c>
      <c r="C128" s="58" t="s">
        <v>62</v>
      </c>
      <c r="D128" s="59" t="s">
        <v>70</v>
      </c>
      <c r="E128" s="57" t="s">
        <v>71</v>
      </c>
      <c r="F128" s="57">
        <v>12</v>
      </c>
      <c r="G128" s="26"/>
      <c r="H128" s="135">
        <f t="shared" ref="H128" si="13">+$F128*G128</f>
        <v>0</v>
      </c>
      <c r="J128" s="90"/>
    </row>
    <row r="129" spans="2:10" s="89" customFormat="1">
      <c r="B129" s="136">
        <f>+COUNT($B$127:B128)+1</f>
        <v>2</v>
      </c>
      <c r="C129" s="58" t="s">
        <v>116</v>
      </c>
      <c r="D129" s="59" t="s">
        <v>99</v>
      </c>
      <c r="E129" s="57" t="s">
        <v>71</v>
      </c>
      <c r="F129" s="57">
        <v>4</v>
      </c>
      <c r="G129" s="26"/>
      <c r="H129" s="135">
        <f t="shared" ref="H129:H130" si="14">+$F129*G129</f>
        <v>0</v>
      </c>
      <c r="J129" s="90"/>
    </row>
    <row r="130" spans="2:10" s="89" customFormat="1" ht="31.5">
      <c r="B130" s="136">
        <f>+COUNT($B$127:B129)+1</f>
        <v>3</v>
      </c>
      <c r="C130" s="58" t="s">
        <v>117</v>
      </c>
      <c r="D130" s="59" t="s">
        <v>72</v>
      </c>
      <c r="E130" s="57" t="s">
        <v>23</v>
      </c>
      <c r="F130" s="57">
        <v>1</v>
      </c>
      <c r="G130" s="26"/>
      <c r="H130" s="135">
        <f t="shared" si="14"/>
        <v>0</v>
      </c>
      <c r="J130" s="90"/>
    </row>
    <row r="131" spans="2:10" s="89" customFormat="1" ht="15.75" customHeight="1">
      <c r="B131" s="141"/>
      <c r="C131" s="142"/>
      <c r="D131" s="143"/>
      <c r="E131" s="144"/>
      <c r="F131" s="145"/>
      <c r="G131" s="64"/>
      <c r="H131" s="146"/>
    </row>
    <row r="132" spans="2:10" s="89" customFormat="1" ht="16.5" thickBot="1">
      <c r="B132" s="147"/>
      <c r="C132" s="148"/>
      <c r="D132" s="148"/>
      <c r="E132" s="149"/>
      <c r="F132" s="149"/>
      <c r="G132" s="25" t="str">
        <f>C126&amp;" SKUPAJ:"</f>
        <v>TUJE STORITVE SKUPAJ:</v>
      </c>
      <c r="H132" s="150">
        <f>SUM(H$128:H$130)</f>
        <v>0</v>
      </c>
    </row>
  </sheetData>
  <sheetProtection algorithmName="SHA-512" hashValue="We1jkMaNTwT9L9pAQtWeFSLOpg4ZPSuwL9OvNJhKB3oYwVqephW+iOnzwcTltdSTIdeK7TLieerEJOHtFJXdQA==" saltValue="cdryZN5y0YtdLA6D+U0kwQ==" spinCount="100000" sheet="1" objects="1" scenarios="1"/>
  <mergeCells count="35">
    <mergeCell ref="C99:D99"/>
    <mergeCell ref="C100:F100"/>
    <mergeCell ref="C102:F102"/>
    <mergeCell ref="C104:F104"/>
    <mergeCell ref="C32:F32"/>
    <mergeCell ref="C49:F49"/>
    <mergeCell ref="C52:F52"/>
    <mergeCell ref="C54:F54"/>
    <mergeCell ref="C56:F56"/>
    <mergeCell ref="C59:F59"/>
    <mergeCell ref="C83:F83"/>
    <mergeCell ref="C88:F88"/>
    <mergeCell ref="C80:D80"/>
    <mergeCell ref="C81:F81"/>
    <mergeCell ref="C91:F91"/>
    <mergeCell ref="C70:F70"/>
    <mergeCell ref="C111:D111"/>
    <mergeCell ref="C112:F112"/>
    <mergeCell ref="C126:D126"/>
    <mergeCell ref="C127:F127"/>
    <mergeCell ref="C116:F116"/>
    <mergeCell ref="C119:F119"/>
    <mergeCell ref="C72:F72"/>
    <mergeCell ref="C73:F73"/>
    <mergeCell ref="C75:F75"/>
    <mergeCell ref="C66:D66"/>
    <mergeCell ref="C67:F67"/>
    <mergeCell ref="C68:F68"/>
    <mergeCell ref="C41:F41"/>
    <mergeCell ref="C42:F42"/>
    <mergeCell ref="C60:F60"/>
    <mergeCell ref="C26:D26"/>
    <mergeCell ref="C27:F27"/>
    <mergeCell ref="C33:F33"/>
    <mergeCell ref="C40:D40"/>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47" min="1" max="7" man="1"/>
    <brk id="85" min="1" max="7" man="1"/>
  </rowBreaks>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D667A-0C31-4343-857A-EFADACA29CF0}">
  <sheetPr>
    <tabColor rgb="FFFF0000"/>
  </sheetPr>
  <dimension ref="B1:K76"/>
  <sheetViews>
    <sheetView view="pageBreakPreview" zoomScaleNormal="100" zoomScaleSheetLayoutView="100" workbookViewId="0">
      <selection activeCell="F11" sqref="F11"/>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589</v>
      </c>
      <c r="C1" s="85" t="str">
        <f ca="1">MID(CELL("filename",A1),FIND("]",CELL("filename",A1))+1,255)</f>
        <v>STRUGA-POTOKA</v>
      </c>
    </row>
    <row r="3" spans="2:10">
      <c r="B3" s="91" t="s">
        <v>14</v>
      </c>
    </row>
    <row r="4" spans="2:10">
      <c r="B4" s="93" t="str">
        <f ca="1">"REKAPITULACIJA "&amp;C1</f>
        <v>REKAPITULACIJA STRUGA-POTOKA</v>
      </c>
      <c r="C4" s="94"/>
      <c r="D4" s="94"/>
      <c r="E4" s="95"/>
      <c r="F4" s="95"/>
      <c r="G4" s="19"/>
      <c r="H4" s="57"/>
      <c r="I4" s="96"/>
    </row>
    <row r="5" spans="2:10">
      <c r="B5" s="97"/>
      <c r="C5" s="98"/>
      <c r="D5" s="99"/>
      <c r="H5" s="100"/>
      <c r="I5" s="101"/>
      <c r="J5" s="102"/>
    </row>
    <row r="6" spans="2:10">
      <c r="B6" s="103" t="s">
        <v>47</v>
      </c>
      <c r="D6" s="104" t="str">
        <f>VLOOKUP(B6,$B$16:$H$9834,2,FALSE)</f>
        <v>PREDDELA</v>
      </c>
      <c r="E6" s="105"/>
      <c r="F6" s="88"/>
      <c r="H6" s="106">
        <f>VLOOKUP($D6&amp;" SKUPAJ:",$G$16:H$9834,2,FALSE)</f>
        <v>0</v>
      </c>
      <c r="I6" s="107"/>
      <c r="J6" s="108"/>
    </row>
    <row r="7" spans="2:10">
      <c r="B7" s="103"/>
      <c r="D7" s="104"/>
      <c r="E7" s="105"/>
      <c r="F7" s="88"/>
      <c r="H7" s="106"/>
      <c r="I7" s="109"/>
      <c r="J7" s="110"/>
    </row>
    <row r="8" spans="2:10">
      <c r="B8" s="103" t="s">
        <v>48</v>
      </c>
      <c r="D8" s="104" t="str">
        <f>VLOOKUP(B8,$B$16:$H$9834,2,FALSE)</f>
        <v>ZEMELJSKA DELA IN TEMELJENJE</v>
      </c>
      <c r="E8" s="105"/>
      <c r="F8" s="88"/>
      <c r="H8" s="106">
        <f>VLOOKUP($D8&amp;" SKUPAJ:",$G$16:H$9834,2,FALSE)</f>
        <v>0</v>
      </c>
      <c r="I8" s="111"/>
      <c r="J8" s="112"/>
    </row>
    <row r="9" spans="2:10">
      <c r="B9" s="103"/>
      <c r="D9" s="104"/>
      <c r="E9" s="105"/>
      <c r="F9" s="88"/>
      <c r="H9" s="106"/>
      <c r="I9" s="96"/>
    </row>
    <row r="10" spans="2:10">
      <c r="B10" s="103" t="s">
        <v>53</v>
      </c>
      <c r="D10" s="104" t="str">
        <f>VLOOKUP(B10,$B$16:$H$9834,2,FALSE)</f>
        <v>GRADBENA IN OBRTNIŠKA DELA</v>
      </c>
      <c r="E10" s="105"/>
      <c r="F10" s="88"/>
      <c r="H10" s="106">
        <f>VLOOKUP($D10&amp;" SKUPAJ:",$G$16:H$9834,2,FALSE)</f>
        <v>0</v>
      </c>
    </row>
    <row r="11" spans="2:10">
      <c r="B11" s="103"/>
      <c r="D11" s="104"/>
      <c r="E11" s="105"/>
      <c r="F11" s="88"/>
      <c r="H11" s="106"/>
    </row>
    <row r="12" spans="2:10">
      <c r="B12" s="103" t="s">
        <v>69</v>
      </c>
      <c r="D12" s="104" t="str">
        <f>VLOOKUP(B12,$B$16:$H$9834,2,FALSE)</f>
        <v>TUJE STORITVE</v>
      </c>
      <c r="E12" s="105"/>
      <c r="F12" s="88"/>
      <c r="H12" s="106">
        <f>VLOOKUP($D12&amp;" SKUPAJ:",$G$16:H$9834,2,FALSE)</f>
        <v>0</v>
      </c>
      <c r="I12" s="111"/>
      <c r="J12" s="112"/>
    </row>
    <row r="13" spans="2:10" s="89" customFormat="1" ht="16.5" thickBot="1">
      <c r="B13" s="113"/>
      <c r="C13" s="114"/>
      <c r="D13" s="115"/>
      <c r="E13" s="116"/>
      <c r="F13" s="117"/>
      <c r="G13" s="20"/>
      <c r="H13" s="118"/>
    </row>
    <row r="14" spans="2:10" s="89" customFormat="1" ht="16.5" thickTop="1">
      <c r="B14" s="119"/>
      <c r="C14" s="120"/>
      <c r="D14" s="121"/>
      <c r="E14" s="122"/>
      <c r="F14" s="123"/>
      <c r="G14" s="21" t="str">
        <f ca="1">"SKUPAJ "&amp;C1&amp;" (BREZ DDV):"</f>
        <v>SKUPAJ STRUGA-POTOKA (BREZ DDV):</v>
      </c>
      <c r="H14" s="124">
        <f>ROUND(SUM(H6:H12),2)</f>
        <v>0</v>
      </c>
    </row>
    <row r="16" spans="2:10" s="89" customFormat="1" ht="16.5" thickBot="1">
      <c r="B16" s="125" t="s">
        <v>0</v>
      </c>
      <c r="C16" s="126" t="s">
        <v>1</v>
      </c>
      <c r="D16" s="127" t="s">
        <v>2</v>
      </c>
      <c r="E16" s="128" t="s">
        <v>3</v>
      </c>
      <c r="F16" s="128" t="s">
        <v>4</v>
      </c>
      <c r="G16" s="22" t="s">
        <v>5</v>
      </c>
      <c r="H16" s="128" t="s">
        <v>6</v>
      </c>
    </row>
    <row r="18" spans="2:11">
      <c r="B18" s="129"/>
      <c r="C18" s="129"/>
      <c r="D18" s="129"/>
      <c r="E18" s="129"/>
      <c r="F18" s="129"/>
      <c r="G18" s="78"/>
      <c r="H18" s="129"/>
    </row>
    <row r="20" spans="2:11" s="89" customFormat="1">
      <c r="B20" s="130" t="s">
        <v>47</v>
      </c>
      <c r="C20" s="182" t="s">
        <v>97</v>
      </c>
      <c r="D20" s="182"/>
      <c r="E20" s="131"/>
      <c r="F20" s="132"/>
      <c r="G20" s="23"/>
      <c r="H20" s="133"/>
    </row>
    <row r="21" spans="2:11" s="89" customFormat="1">
      <c r="B21" s="134" t="s">
        <v>65</v>
      </c>
      <c r="C21" s="183" t="s">
        <v>123</v>
      </c>
      <c r="D21" s="183"/>
      <c r="E21" s="183"/>
      <c r="F21" s="183"/>
      <c r="G21" s="24"/>
      <c r="H21" s="135"/>
    </row>
    <row r="22" spans="2:11" s="89" customFormat="1">
      <c r="B22" s="136">
        <f>+COUNT($B$21:B21)+1</f>
        <v>1</v>
      </c>
      <c r="C22" s="58" t="s">
        <v>1280</v>
      </c>
      <c r="D22" s="59" t="s">
        <v>1283</v>
      </c>
      <c r="E22" s="57" t="s">
        <v>135</v>
      </c>
      <c r="F22" s="57">
        <v>0.12</v>
      </c>
      <c r="G22" s="26"/>
      <c r="H22" s="135">
        <f>+$F22*G22</f>
        <v>0</v>
      </c>
      <c r="K22" s="87"/>
    </row>
    <row r="23" spans="2:11" s="89" customFormat="1" ht="31.5">
      <c r="B23" s="136">
        <f>+COUNT($B$21:B22)+1</f>
        <v>2</v>
      </c>
      <c r="C23" s="58" t="s">
        <v>1281</v>
      </c>
      <c r="D23" s="59" t="s">
        <v>1286</v>
      </c>
      <c r="E23" s="57" t="s">
        <v>66</v>
      </c>
      <c r="F23" s="57">
        <v>0.03</v>
      </c>
      <c r="G23" s="26"/>
      <c r="H23" s="135">
        <f t="shared" ref="H23:H25" si="0">+$F23*G23</f>
        <v>0</v>
      </c>
      <c r="K23" s="87"/>
    </row>
    <row r="24" spans="2:11" s="89" customFormat="1" ht="31.5">
      <c r="B24" s="136">
        <f>+COUNT($B$21:B23)+1</f>
        <v>3</v>
      </c>
      <c r="C24" s="137" t="s">
        <v>1282</v>
      </c>
      <c r="D24" s="138" t="s">
        <v>1284</v>
      </c>
      <c r="E24" s="139" t="s">
        <v>23</v>
      </c>
      <c r="F24" s="139">
        <v>9</v>
      </c>
      <c r="G24" s="65"/>
      <c r="H24" s="135">
        <f t="shared" si="0"/>
        <v>0</v>
      </c>
      <c r="K24" s="87"/>
    </row>
    <row r="25" spans="2:11" s="89" customFormat="1">
      <c r="B25" s="136">
        <f>+COUNT($B$21:B24)+1</f>
        <v>4</v>
      </c>
      <c r="C25" s="58" t="s">
        <v>598</v>
      </c>
      <c r="D25" s="59" t="s">
        <v>1285</v>
      </c>
      <c r="E25" s="57" t="s">
        <v>23</v>
      </c>
      <c r="F25" s="57">
        <v>42</v>
      </c>
      <c r="G25" s="26"/>
      <c r="H25" s="135">
        <f t="shared" si="0"/>
        <v>0</v>
      </c>
      <c r="K25" s="87"/>
    </row>
    <row r="26" spans="2:11" s="89" customFormat="1">
      <c r="B26" s="134" t="s">
        <v>67</v>
      </c>
      <c r="C26" s="183" t="s">
        <v>129</v>
      </c>
      <c r="D26" s="183"/>
      <c r="E26" s="183"/>
      <c r="F26" s="183"/>
      <c r="G26" s="24"/>
      <c r="H26" s="135"/>
    </row>
    <row r="27" spans="2:11" s="89" customFormat="1" ht="52.5" customHeight="1">
      <c r="B27" s="134"/>
      <c r="C27" s="184" t="s">
        <v>1044</v>
      </c>
      <c r="D27" s="184"/>
      <c r="E27" s="184"/>
      <c r="F27" s="184"/>
      <c r="G27" s="24"/>
      <c r="H27" s="135"/>
    </row>
    <row r="28" spans="2:11" s="89" customFormat="1" ht="47.25">
      <c r="B28" s="136">
        <f>+COUNT($B$21:B27)+1</f>
        <v>5</v>
      </c>
      <c r="C28" s="58" t="s">
        <v>1287</v>
      </c>
      <c r="D28" s="59" t="s">
        <v>1385</v>
      </c>
      <c r="E28" s="57" t="s">
        <v>24</v>
      </c>
      <c r="F28" s="57">
        <v>95</v>
      </c>
      <c r="G28" s="26"/>
      <c r="H28" s="135">
        <f t="shared" ref="H28" si="1">+$F28*G28</f>
        <v>0</v>
      </c>
      <c r="K28" s="87"/>
    </row>
    <row r="29" spans="2:11" s="89" customFormat="1" ht="47.25">
      <c r="B29" s="136">
        <f>+COUNT($B$21:B28)+1</f>
        <v>6</v>
      </c>
      <c r="C29" s="58" t="s">
        <v>600</v>
      </c>
      <c r="D29" s="59" t="s">
        <v>1386</v>
      </c>
      <c r="E29" s="57" t="s">
        <v>24</v>
      </c>
      <c r="F29" s="57">
        <v>50</v>
      </c>
      <c r="G29" s="26"/>
      <c r="H29" s="135">
        <f t="shared" ref="H29:H33" si="2">+$F29*G29</f>
        <v>0</v>
      </c>
      <c r="K29" s="87"/>
    </row>
    <row r="30" spans="2:11" s="89" customFormat="1" ht="47.25">
      <c r="B30" s="136">
        <f>+COUNT($B$21:B29)+1</f>
        <v>7</v>
      </c>
      <c r="C30" s="140" t="s">
        <v>464</v>
      </c>
      <c r="D30" s="59" t="s">
        <v>1387</v>
      </c>
      <c r="E30" s="57" t="s">
        <v>23</v>
      </c>
      <c r="F30" s="57">
        <v>18</v>
      </c>
      <c r="G30" s="26"/>
      <c r="H30" s="135">
        <f t="shared" si="2"/>
        <v>0</v>
      </c>
      <c r="K30" s="87"/>
    </row>
    <row r="31" spans="2:11" s="89" customFormat="1" ht="31.5">
      <c r="B31" s="136">
        <f>+COUNT($B$21:B30)+1</f>
        <v>8</v>
      </c>
      <c r="C31" s="58" t="s">
        <v>1288</v>
      </c>
      <c r="D31" s="59" t="s">
        <v>1388</v>
      </c>
      <c r="E31" s="57" t="s">
        <v>23</v>
      </c>
      <c r="F31" s="57">
        <v>18</v>
      </c>
      <c r="G31" s="26"/>
      <c r="H31" s="135">
        <f t="shared" si="2"/>
        <v>0</v>
      </c>
    </row>
    <row r="32" spans="2:11" s="89" customFormat="1" ht="31.5">
      <c r="B32" s="136">
        <f>+COUNT($B$21:B31)+1</f>
        <v>9</v>
      </c>
      <c r="C32" s="58" t="s">
        <v>1289</v>
      </c>
      <c r="D32" s="59" t="s">
        <v>1389</v>
      </c>
      <c r="E32" s="57" t="s">
        <v>71</v>
      </c>
      <c r="F32" s="57">
        <v>10</v>
      </c>
      <c r="G32" s="26"/>
      <c r="H32" s="135">
        <f t="shared" si="2"/>
        <v>0</v>
      </c>
    </row>
    <row r="33" spans="2:8" s="89" customFormat="1" ht="31.5">
      <c r="B33" s="136">
        <f>+COUNT($B$21:B32)+1</f>
        <v>10</v>
      </c>
      <c r="C33" s="140" t="s">
        <v>1290</v>
      </c>
      <c r="D33" s="59" t="s">
        <v>1291</v>
      </c>
      <c r="E33" s="57" t="s">
        <v>25</v>
      </c>
      <c r="F33" s="57">
        <v>13.6</v>
      </c>
      <c r="G33" s="26"/>
      <c r="H33" s="135">
        <f t="shared" si="2"/>
        <v>0</v>
      </c>
    </row>
    <row r="34" spans="2:8" s="89" customFormat="1" ht="15.75" customHeight="1">
      <c r="B34" s="141"/>
      <c r="C34" s="142"/>
      <c r="D34" s="143"/>
      <c r="E34" s="144"/>
      <c r="F34" s="145"/>
      <c r="G34" s="64"/>
      <c r="H34" s="146"/>
    </row>
    <row r="35" spans="2:8" s="89" customFormat="1">
      <c r="B35" s="147"/>
      <c r="C35" s="148"/>
      <c r="D35" s="148"/>
      <c r="E35" s="149"/>
      <c r="F35" s="149"/>
      <c r="G35" s="25" t="str">
        <f>C20&amp;" SKUPAJ:"</f>
        <v>PREDDELA SKUPAJ:</v>
      </c>
      <c r="H35" s="150">
        <f>SUM(H$22:H$33)</f>
        <v>0</v>
      </c>
    </row>
    <row r="36" spans="2:8" s="89" customFormat="1">
      <c r="B36" s="141"/>
      <c r="C36" s="142"/>
      <c r="D36" s="143"/>
      <c r="E36" s="144"/>
      <c r="F36" s="145"/>
      <c r="G36" s="64"/>
      <c r="H36" s="146"/>
    </row>
    <row r="37" spans="2:8" s="89" customFormat="1">
      <c r="B37" s="130" t="s">
        <v>48</v>
      </c>
      <c r="C37" s="182" t="s">
        <v>168</v>
      </c>
      <c r="D37" s="182"/>
      <c r="E37" s="131"/>
      <c r="F37" s="132"/>
      <c r="G37" s="23"/>
      <c r="H37" s="133"/>
    </row>
    <row r="38" spans="2:8" s="89" customFormat="1" ht="51" customHeight="1">
      <c r="B38" s="134"/>
      <c r="C38" s="184" t="s">
        <v>1177</v>
      </c>
      <c r="D38" s="184"/>
      <c r="E38" s="184"/>
      <c r="F38" s="184"/>
      <c r="G38" s="24"/>
      <c r="H38" s="135"/>
    </row>
    <row r="39" spans="2:8" s="89" customFormat="1">
      <c r="B39" s="134" t="s">
        <v>74</v>
      </c>
      <c r="C39" s="183" t="s">
        <v>121</v>
      </c>
      <c r="D39" s="183"/>
      <c r="E39" s="183"/>
      <c r="F39" s="183"/>
      <c r="G39" s="24"/>
      <c r="H39" s="135"/>
    </row>
    <row r="40" spans="2:8" s="89" customFormat="1" ht="31.5">
      <c r="B40" s="136">
        <f>+COUNT($B$39:B39)+1</f>
        <v>1</v>
      </c>
      <c r="C40" s="58" t="s">
        <v>169</v>
      </c>
      <c r="D40" s="59" t="s">
        <v>1055</v>
      </c>
      <c r="E40" s="57" t="s">
        <v>25</v>
      </c>
      <c r="F40" s="57">
        <v>162.99</v>
      </c>
      <c r="G40" s="26"/>
      <c r="H40" s="135">
        <f t="shared" ref="H40:H46" si="3">+$F40*G40</f>
        <v>0</v>
      </c>
    </row>
    <row r="41" spans="2:8" s="89" customFormat="1" ht="31.5">
      <c r="B41" s="136">
        <f>+COUNT($B$39:B40)+1</f>
        <v>2</v>
      </c>
      <c r="C41" s="58" t="s">
        <v>170</v>
      </c>
      <c r="D41" s="59" t="s">
        <v>711</v>
      </c>
      <c r="E41" s="57" t="s">
        <v>25</v>
      </c>
      <c r="F41" s="57">
        <v>496</v>
      </c>
      <c r="G41" s="26"/>
      <c r="H41" s="135">
        <f t="shared" si="3"/>
        <v>0</v>
      </c>
    </row>
    <row r="42" spans="2:8" s="89" customFormat="1" ht="31.5">
      <c r="B42" s="136">
        <f>+COUNT($B$39:B41)+1</f>
        <v>3</v>
      </c>
      <c r="C42" s="58" t="s">
        <v>171</v>
      </c>
      <c r="D42" s="59" t="s">
        <v>712</v>
      </c>
      <c r="E42" s="57" t="s">
        <v>25</v>
      </c>
      <c r="F42" s="57">
        <v>7</v>
      </c>
      <c r="G42" s="26"/>
      <c r="H42" s="135">
        <f t="shared" si="3"/>
        <v>0</v>
      </c>
    </row>
    <row r="43" spans="2:8" s="89" customFormat="1" ht="31.5">
      <c r="B43" s="136">
        <f>+COUNT($B$39:B42)+1</f>
        <v>4</v>
      </c>
      <c r="C43" s="58" t="s">
        <v>613</v>
      </c>
      <c r="D43" s="59" t="s">
        <v>714</v>
      </c>
      <c r="E43" s="57" t="s">
        <v>25</v>
      </c>
      <c r="F43" s="57">
        <v>45</v>
      </c>
      <c r="G43" s="26"/>
      <c r="H43" s="135">
        <f t="shared" si="3"/>
        <v>0</v>
      </c>
    </row>
    <row r="44" spans="2:8" s="89" customFormat="1" ht="78.75">
      <c r="B44" s="136">
        <f>+COUNT($B$39:B43)+1</f>
        <v>5</v>
      </c>
      <c r="C44" s="58" t="s">
        <v>175</v>
      </c>
      <c r="D44" s="59" t="s">
        <v>1390</v>
      </c>
      <c r="E44" s="57" t="s">
        <v>25</v>
      </c>
      <c r="F44" s="57">
        <v>42</v>
      </c>
      <c r="G44" s="26"/>
      <c r="H44" s="135">
        <f t="shared" si="3"/>
        <v>0</v>
      </c>
    </row>
    <row r="45" spans="2:8" s="89" customFormat="1">
      <c r="B45" s="134" t="s">
        <v>75</v>
      </c>
      <c r="C45" s="183" t="s">
        <v>130</v>
      </c>
      <c r="D45" s="183"/>
      <c r="E45" s="183"/>
      <c r="F45" s="183"/>
      <c r="G45" s="24"/>
      <c r="H45" s="135"/>
    </row>
    <row r="46" spans="2:8" s="89" customFormat="1" ht="31.5">
      <c r="B46" s="136">
        <f>+COUNT($B$39:B45)+1</f>
        <v>6</v>
      </c>
      <c r="C46" s="58" t="s">
        <v>181</v>
      </c>
      <c r="D46" s="59" t="s">
        <v>720</v>
      </c>
      <c r="E46" s="57" t="s">
        <v>24</v>
      </c>
      <c r="F46" s="57">
        <v>590</v>
      </c>
      <c r="G46" s="26"/>
      <c r="H46" s="135">
        <f t="shared" si="3"/>
        <v>0</v>
      </c>
    </row>
    <row r="47" spans="2:8" s="89" customFormat="1">
      <c r="B47" s="134" t="s">
        <v>76</v>
      </c>
      <c r="C47" s="183" t="s">
        <v>184</v>
      </c>
      <c r="D47" s="183"/>
      <c r="E47" s="183"/>
      <c r="F47" s="183"/>
      <c r="G47" s="24"/>
      <c r="H47" s="135"/>
    </row>
    <row r="48" spans="2:8" s="89" customFormat="1" ht="31.5">
      <c r="B48" s="136">
        <f>+COUNT($B$39:B47)+1</f>
        <v>7</v>
      </c>
      <c r="C48" s="58" t="s">
        <v>1292</v>
      </c>
      <c r="D48" s="59" t="s">
        <v>1294</v>
      </c>
      <c r="E48" s="57" t="s">
        <v>25</v>
      </c>
      <c r="F48" s="57">
        <v>320</v>
      </c>
      <c r="G48" s="26"/>
      <c r="H48" s="135">
        <f t="shared" ref="H48" si="4">+$F48*G48</f>
        <v>0</v>
      </c>
    </row>
    <row r="49" spans="2:10" s="89" customFormat="1" ht="31.5">
      <c r="B49" s="136">
        <f>+COUNT($B$39:B48)+1</f>
        <v>8</v>
      </c>
      <c r="C49" s="58" t="s">
        <v>1293</v>
      </c>
      <c r="D49" s="59" t="s">
        <v>1295</v>
      </c>
      <c r="E49" s="57" t="s">
        <v>25</v>
      </c>
      <c r="F49" s="57">
        <v>45</v>
      </c>
      <c r="G49" s="26"/>
      <c r="H49" s="135">
        <f t="shared" ref="H49:H51" si="5">+$F49*G49</f>
        <v>0</v>
      </c>
    </row>
    <row r="50" spans="2:10" s="89" customFormat="1" ht="15.75" customHeight="1">
      <c r="B50" s="134" t="s">
        <v>77</v>
      </c>
      <c r="C50" s="183" t="s">
        <v>132</v>
      </c>
      <c r="D50" s="183"/>
      <c r="E50" s="183"/>
      <c r="F50" s="183"/>
      <c r="G50" s="24"/>
      <c r="H50" s="135"/>
    </row>
    <row r="51" spans="2:10" s="89" customFormat="1" ht="31.5">
      <c r="B51" s="136">
        <f>+COUNT($B$39:B50)+1</f>
        <v>9</v>
      </c>
      <c r="C51" s="58" t="s">
        <v>104</v>
      </c>
      <c r="D51" s="59" t="s">
        <v>727</v>
      </c>
      <c r="E51" s="57" t="s">
        <v>24</v>
      </c>
      <c r="F51" s="57">
        <v>870</v>
      </c>
      <c r="G51" s="26"/>
      <c r="H51" s="135">
        <f t="shared" si="5"/>
        <v>0</v>
      </c>
    </row>
    <row r="52" spans="2:10" s="89" customFormat="1" ht="31.5">
      <c r="B52" s="136">
        <f>+COUNT($B$39:B51)+1</f>
        <v>10</v>
      </c>
      <c r="C52" s="58" t="s">
        <v>189</v>
      </c>
      <c r="D52" s="59" t="s">
        <v>728</v>
      </c>
      <c r="E52" s="57" t="s">
        <v>24</v>
      </c>
      <c r="F52" s="57">
        <v>870</v>
      </c>
      <c r="G52" s="26"/>
      <c r="H52" s="135">
        <f t="shared" ref="H52" si="6">+$F52*G52</f>
        <v>0</v>
      </c>
    </row>
    <row r="53" spans="2:10" s="89" customFormat="1">
      <c r="B53" s="134" t="s">
        <v>78</v>
      </c>
      <c r="C53" s="183" t="s">
        <v>122</v>
      </c>
      <c r="D53" s="183"/>
      <c r="E53" s="183"/>
      <c r="F53" s="183"/>
      <c r="G53" s="24"/>
      <c r="H53" s="135"/>
    </row>
    <row r="54" spans="2:10" s="89" customFormat="1" ht="44.25" customHeight="1">
      <c r="B54" s="134"/>
      <c r="C54" s="184" t="s">
        <v>682</v>
      </c>
      <c r="D54" s="184"/>
      <c r="E54" s="184"/>
      <c r="F54" s="184"/>
      <c r="G54" s="24"/>
      <c r="H54" s="135"/>
    </row>
    <row r="55" spans="2:10" s="89" customFormat="1" ht="31.5">
      <c r="B55" s="136">
        <f>+COUNT($B$39:B54)+1</f>
        <v>11</v>
      </c>
      <c r="C55" s="58" t="s">
        <v>620</v>
      </c>
      <c r="D55" s="59" t="s">
        <v>1379</v>
      </c>
      <c r="E55" s="57" t="s">
        <v>25</v>
      </c>
      <c r="F55" s="57">
        <v>230</v>
      </c>
      <c r="G55" s="26"/>
      <c r="H55" s="135">
        <f t="shared" ref="H55" si="7">+$F55*G55</f>
        <v>0</v>
      </c>
    </row>
    <row r="56" spans="2:10" s="89" customFormat="1" ht="15.75" customHeight="1">
      <c r="B56" s="141"/>
      <c r="C56" s="142"/>
      <c r="D56" s="143"/>
      <c r="E56" s="144"/>
      <c r="F56" s="145"/>
      <c r="G56" s="64"/>
      <c r="H56" s="146"/>
    </row>
    <row r="57" spans="2:10" s="89" customFormat="1" ht="16.5" thickBot="1">
      <c r="B57" s="147"/>
      <c r="C57" s="148"/>
      <c r="D57" s="148"/>
      <c r="E57" s="149"/>
      <c r="F57" s="149"/>
      <c r="G57" s="25" t="str">
        <f>C37&amp;" SKUPAJ:"</f>
        <v>ZEMELJSKA DELA IN TEMELJENJE SKUPAJ:</v>
      </c>
      <c r="H57" s="150">
        <f>SUM(H$40:H$55)</f>
        <v>0</v>
      </c>
    </row>
    <row r="58" spans="2:10" s="89" customFormat="1">
      <c r="B58" s="152"/>
      <c r="C58" s="142"/>
      <c r="D58" s="153"/>
      <c r="E58" s="154"/>
      <c r="F58" s="145"/>
      <c r="G58" s="64"/>
      <c r="H58" s="146"/>
      <c r="J58" s="90"/>
    </row>
    <row r="59" spans="2:10" s="89" customFormat="1">
      <c r="B59" s="130" t="s">
        <v>53</v>
      </c>
      <c r="C59" s="182" t="s">
        <v>106</v>
      </c>
      <c r="D59" s="182"/>
      <c r="E59" s="131"/>
      <c r="F59" s="132"/>
      <c r="G59" s="23"/>
      <c r="H59" s="133"/>
      <c r="J59" s="90"/>
    </row>
    <row r="60" spans="2:10" s="89" customFormat="1">
      <c r="B60" s="134" t="s">
        <v>91</v>
      </c>
      <c r="C60" s="183" t="s">
        <v>369</v>
      </c>
      <c r="D60" s="183"/>
      <c r="E60" s="183"/>
      <c r="F60" s="183"/>
      <c r="G60" s="24"/>
      <c r="H60" s="135"/>
    </row>
    <row r="61" spans="2:10" s="89" customFormat="1" ht="47.25">
      <c r="B61" s="136">
        <f>+COUNT($B60:B$60)+1</f>
        <v>1</v>
      </c>
      <c r="C61" s="58" t="s">
        <v>1296</v>
      </c>
      <c r="D61" s="59" t="s">
        <v>1301</v>
      </c>
      <c r="E61" s="57" t="s">
        <v>25</v>
      </c>
      <c r="F61" s="57">
        <v>36</v>
      </c>
      <c r="G61" s="26"/>
      <c r="H61" s="135">
        <f>+$F61*G61</f>
        <v>0</v>
      </c>
      <c r="J61" s="90"/>
    </row>
    <row r="62" spans="2:10" s="89" customFormat="1" ht="47.25">
      <c r="B62" s="136">
        <f>+COUNT($B$60:B61)+1</f>
        <v>2</v>
      </c>
      <c r="C62" s="58" t="s">
        <v>1297</v>
      </c>
      <c r="D62" s="59" t="s">
        <v>1302</v>
      </c>
      <c r="E62" s="57" t="s">
        <v>25</v>
      </c>
      <c r="F62" s="57">
        <v>136</v>
      </c>
      <c r="G62" s="26"/>
      <c r="H62" s="135">
        <f t="shared" ref="H62:H65" si="8">+$F62*G62</f>
        <v>0</v>
      </c>
    </row>
    <row r="63" spans="2:10" s="89" customFormat="1" ht="47.25">
      <c r="B63" s="136">
        <f>+COUNT($B$60:B62)+1</f>
        <v>3</v>
      </c>
      <c r="C63" s="58" t="s">
        <v>1298</v>
      </c>
      <c r="D63" s="59" t="s">
        <v>1303</v>
      </c>
      <c r="E63" s="57" t="s">
        <v>25</v>
      </c>
      <c r="F63" s="57">
        <v>124.5</v>
      </c>
      <c r="G63" s="26"/>
      <c r="H63" s="135">
        <f t="shared" si="8"/>
        <v>0</v>
      </c>
      <c r="J63" s="90"/>
    </row>
    <row r="64" spans="2:10" s="89" customFormat="1" ht="31.5">
      <c r="B64" s="136">
        <f>+COUNT($B$60:B63)+1</f>
        <v>4</v>
      </c>
      <c r="C64" s="58" t="s">
        <v>1299</v>
      </c>
      <c r="D64" s="59" t="s">
        <v>1304</v>
      </c>
      <c r="E64" s="57" t="s">
        <v>25</v>
      </c>
      <c r="F64" s="57">
        <v>186.5</v>
      </c>
      <c r="G64" s="26"/>
      <c r="H64" s="135">
        <f t="shared" si="8"/>
        <v>0</v>
      </c>
      <c r="J64" s="90"/>
    </row>
    <row r="65" spans="2:10" s="89" customFormat="1" ht="141.75">
      <c r="B65" s="136">
        <f>+COUNT($B$60:B64)+1</f>
        <v>5</v>
      </c>
      <c r="C65" s="58" t="s">
        <v>1300</v>
      </c>
      <c r="D65" s="59" t="s">
        <v>1305</v>
      </c>
      <c r="E65" s="57" t="s">
        <v>23</v>
      </c>
      <c r="F65" s="57">
        <v>3</v>
      </c>
      <c r="G65" s="26"/>
      <c r="H65" s="135">
        <f t="shared" si="8"/>
        <v>0</v>
      </c>
    </row>
    <row r="66" spans="2:10" s="89" customFormat="1" ht="15.75" customHeight="1">
      <c r="B66" s="141"/>
      <c r="C66" s="142"/>
      <c r="D66" s="143"/>
      <c r="E66" s="144"/>
      <c r="F66" s="145"/>
      <c r="G66" s="64"/>
      <c r="H66" s="146"/>
    </row>
    <row r="67" spans="2:10" s="89" customFormat="1" ht="16.5" thickBot="1">
      <c r="B67" s="147"/>
      <c r="C67" s="148"/>
      <c r="D67" s="148"/>
      <c r="E67" s="149"/>
      <c r="F67" s="149"/>
      <c r="G67" s="25" t="str">
        <f>C59&amp;" SKUPAJ:"</f>
        <v>GRADBENA IN OBRTNIŠKA DELA SKUPAJ:</v>
      </c>
      <c r="H67" s="150">
        <f>SUM(H$61:H$65)</f>
        <v>0</v>
      </c>
    </row>
    <row r="69" spans="2:10" s="89" customFormat="1">
      <c r="B69" s="130" t="s">
        <v>69</v>
      </c>
      <c r="C69" s="182" t="s">
        <v>8</v>
      </c>
      <c r="D69" s="182"/>
      <c r="E69" s="131"/>
      <c r="F69" s="132"/>
      <c r="G69" s="23"/>
      <c r="H69" s="133"/>
      <c r="J69" s="90"/>
    </row>
    <row r="70" spans="2:10" s="89" customFormat="1" ht="15.75" customHeight="1">
      <c r="B70" s="134" t="s">
        <v>96</v>
      </c>
      <c r="C70" s="183" t="s">
        <v>310</v>
      </c>
      <c r="D70" s="183"/>
      <c r="E70" s="183"/>
      <c r="F70" s="183"/>
      <c r="G70" s="24"/>
      <c r="H70" s="135"/>
    </row>
    <row r="71" spans="2:10" s="89" customFormat="1">
      <c r="B71" s="136">
        <f>+COUNT($B$70:B70)+1</f>
        <v>1</v>
      </c>
      <c r="C71" s="58" t="s">
        <v>676</v>
      </c>
      <c r="D71" s="59" t="s">
        <v>825</v>
      </c>
      <c r="E71" s="57" t="s">
        <v>23</v>
      </c>
      <c r="F71" s="57">
        <v>1</v>
      </c>
      <c r="G71" s="26"/>
      <c r="H71" s="135">
        <f t="shared" ref="H71" si="9">+$F71*G71</f>
        <v>0</v>
      </c>
      <c r="J71" s="90"/>
    </row>
    <row r="72" spans="2:10" s="89" customFormat="1" ht="15.75" customHeight="1">
      <c r="B72" s="136">
        <f>+COUNT($B$70:B71)+1</f>
        <v>2</v>
      </c>
      <c r="C72" s="58" t="s">
        <v>62</v>
      </c>
      <c r="D72" s="59" t="s">
        <v>70</v>
      </c>
      <c r="E72" s="57" t="s">
        <v>71</v>
      </c>
      <c r="F72" s="57">
        <v>24</v>
      </c>
      <c r="G72" s="26"/>
      <c r="H72" s="135">
        <f t="shared" ref="H72:H74" si="10">+$F72*G72</f>
        <v>0</v>
      </c>
    </row>
    <row r="73" spans="2:10" s="89" customFormat="1">
      <c r="B73" s="136">
        <f>+COUNT($B$70:B72)+1</f>
        <v>3</v>
      </c>
      <c r="C73" s="58" t="s">
        <v>116</v>
      </c>
      <c r="D73" s="59" t="s">
        <v>99</v>
      </c>
      <c r="E73" s="57" t="s">
        <v>71</v>
      </c>
      <c r="F73" s="57">
        <v>8</v>
      </c>
      <c r="G73" s="26"/>
      <c r="H73" s="135">
        <f t="shared" si="10"/>
        <v>0</v>
      </c>
      <c r="J73" s="90"/>
    </row>
    <row r="74" spans="2:10" s="89" customFormat="1" ht="15.75" customHeight="1">
      <c r="B74" s="136">
        <f>+COUNT($B$70:B73)+1</f>
        <v>4</v>
      </c>
      <c r="C74" s="58" t="s">
        <v>117</v>
      </c>
      <c r="D74" s="59" t="s">
        <v>72</v>
      </c>
      <c r="E74" s="57" t="s">
        <v>23</v>
      </c>
      <c r="F74" s="57">
        <v>1</v>
      </c>
      <c r="G74" s="26"/>
      <c r="H74" s="135">
        <f t="shared" si="10"/>
        <v>0</v>
      </c>
    </row>
    <row r="75" spans="2:10" s="89" customFormat="1" ht="15.75" customHeight="1">
      <c r="B75" s="141"/>
      <c r="C75" s="142"/>
      <c r="D75" s="143"/>
      <c r="E75" s="144"/>
      <c r="F75" s="145"/>
      <c r="G75" s="64"/>
      <c r="H75" s="146"/>
    </row>
    <row r="76" spans="2:10" s="89" customFormat="1" ht="16.5" thickBot="1">
      <c r="B76" s="147"/>
      <c r="C76" s="148"/>
      <c r="D76" s="148"/>
      <c r="E76" s="149"/>
      <c r="F76" s="149"/>
      <c r="G76" s="25" t="str">
        <f>C69&amp;" SKUPAJ:"</f>
        <v>TUJE STORITVE SKUPAJ:</v>
      </c>
      <c r="H76" s="150">
        <f>SUM(H$71:H$74)</f>
        <v>0</v>
      </c>
    </row>
  </sheetData>
  <sheetProtection algorithmName="SHA-512" hashValue="HhVk8618dUOfvKg1+JqZgDydq6dwm1ClziN0bvk67eFRN+/am7uyNgxqd1UxF0X3Onxp43vjlGajYd+/2kgQZQ==" saltValue="njbzK22kBOap/82dRp3v7A==" spinCount="100000" sheet="1" objects="1" scenarios="1"/>
  <mergeCells count="16">
    <mergeCell ref="C20:D20"/>
    <mergeCell ref="C21:F21"/>
    <mergeCell ref="C27:F27"/>
    <mergeCell ref="C37:D37"/>
    <mergeCell ref="C70:F70"/>
    <mergeCell ref="C59:D59"/>
    <mergeCell ref="C60:F60"/>
    <mergeCell ref="C38:F38"/>
    <mergeCell ref="C39:F39"/>
    <mergeCell ref="C47:F47"/>
    <mergeCell ref="C50:F50"/>
    <mergeCell ref="C26:F26"/>
    <mergeCell ref="C45:F45"/>
    <mergeCell ref="C53:F53"/>
    <mergeCell ref="C54:F54"/>
    <mergeCell ref="C69:D69"/>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7569D-0329-4E8C-9EBC-717553D01046}">
  <sheetPr>
    <tabColor rgb="FFFF0000"/>
  </sheetPr>
  <dimension ref="B1:K87"/>
  <sheetViews>
    <sheetView view="pageBreakPreview" zoomScaleNormal="100" zoomScaleSheetLayoutView="100" workbookViewId="0">
      <selection activeCell="D15" sqref="D15"/>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590</v>
      </c>
      <c r="C1" s="85" t="str">
        <f ca="1">MID(CELL("filename",A1),FIND("]",CELL("filename",A1))+1,255)</f>
        <v>DEVIACIJA MOSTU</v>
      </c>
    </row>
    <row r="3" spans="2:10">
      <c r="B3" s="91" t="s">
        <v>14</v>
      </c>
    </row>
    <row r="4" spans="2:10">
      <c r="B4" s="93" t="str">
        <f ca="1">"REKAPITULACIJA "&amp;C1</f>
        <v>REKAPITULACIJA DEVIACIJA MOSTU</v>
      </c>
      <c r="C4" s="94"/>
      <c r="D4" s="94"/>
      <c r="E4" s="95"/>
      <c r="F4" s="95"/>
      <c r="G4" s="19"/>
      <c r="H4" s="57"/>
      <c r="I4" s="96"/>
    </row>
    <row r="5" spans="2:10">
      <c r="B5" s="97"/>
      <c r="C5" s="98"/>
      <c r="D5" s="99"/>
      <c r="H5" s="100"/>
      <c r="I5" s="101"/>
      <c r="J5" s="102"/>
    </row>
    <row r="6" spans="2:10">
      <c r="B6" s="103" t="s">
        <v>47</v>
      </c>
      <c r="D6" s="104" t="str">
        <f>VLOOKUP(B6,$B$18:$H$9844,2,FALSE)</f>
        <v>PREDDELA</v>
      </c>
      <c r="E6" s="105"/>
      <c r="F6" s="88"/>
      <c r="H6" s="106">
        <f>VLOOKUP($D6&amp;" SKUPAJ:",$G$18:H$9844,2,FALSE)</f>
        <v>0</v>
      </c>
      <c r="I6" s="107"/>
      <c r="J6" s="108"/>
    </row>
    <row r="7" spans="2:10">
      <c r="B7" s="103"/>
      <c r="D7" s="104"/>
      <c r="E7" s="105"/>
      <c r="F7" s="88"/>
      <c r="H7" s="106"/>
      <c r="I7" s="109"/>
      <c r="J7" s="110"/>
    </row>
    <row r="8" spans="2:10">
      <c r="B8" s="103" t="s">
        <v>48</v>
      </c>
      <c r="D8" s="104" t="str">
        <f>VLOOKUP(B8,$B$18:$H$9844,2,FALSE)</f>
        <v>ZEMELJSKA DELA IN TEMELJENJE</v>
      </c>
      <c r="E8" s="105"/>
      <c r="F8" s="88"/>
      <c r="H8" s="106">
        <f>VLOOKUP($D8&amp;" SKUPAJ:",$G$18:H$9844,2,FALSE)</f>
        <v>0</v>
      </c>
      <c r="I8" s="111"/>
      <c r="J8" s="112"/>
    </row>
    <row r="9" spans="2:10">
      <c r="B9" s="103"/>
      <c r="D9" s="104"/>
      <c r="E9" s="105"/>
      <c r="F9" s="88"/>
      <c r="H9" s="106"/>
      <c r="I9" s="96"/>
    </row>
    <row r="10" spans="2:10">
      <c r="B10" s="103" t="s">
        <v>45</v>
      </c>
      <c r="D10" s="104" t="str">
        <f>VLOOKUP(B10,$B$18:$H$9844,2,FALSE)</f>
        <v>VOZIŠČE KONSTRUKCIJE</v>
      </c>
      <c r="E10" s="105"/>
      <c r="F10" s="88"/>
      <c r="H10" s="106">
        <f>VLOOKUP($D10&amp;" SKUPAJ:",$G$18:H$9844,2,FALSE)</f>
        <v>0</v>
      </c>
    </row>
    <row r="11" spans="2:10">
      <c r="B11" s="103"/>
      <c r="D11" s="104"/>
      <c r="E11" s="105"/>
      <c r="F11" s="88"/>
      <c r="H11" s="106"/>
    </row>
    <row r="12" spans="2:10">
      <c r="B12" s="103" t="s">
        <v>53</v>
      </c>
      <c r="D12" s="104" t="str">
        <f>VLOOKUP(B12,$B$18:$H$9844,2,FALSE)</f>
        <v>GRADBENA IN OBRTNIŠKA DELA</v>
      </c>
      <c r="E12" s="105"/>
      <c r="F12" s="88"/>
      <c r="H12" s="106">
        <f>VLOOKUP($D12&amp;" SKUPAJ:",$G$18:H$9844,2,FALSE)</f>
        <v>0</v>
      </c>
    </row>
    <row r="13" spans="2:10">
      <c r="B13" s="103"/>
      <c r="D13" s="104"/>
      <c r="E13" s="105"/>
      <c r="F13" s="88"/>
      <c r="H13" s="106"/>
      <c r="I13" s="96"/>
    </row>
    <row r="14" spans="2:10">
      <c r="B14" s="103" t="s">
        <v>68</v>
      </c>
      <c r="D14" s="104" t="str">
        <f>VLOOKUP(B14,$B$18:$H$9844,2,FALSE)</f>
        <v>OPREMA CEST</v>
      </c>
      <c r="E14" s="105"/>
      <c r="F14" s="88"/>
      <c r="H14" s="106">
        <f>VLOOKUP($D14&amp;" SKUPAJ:",$G$18:H$9844,2,FALSE)</f>
        <v>0</v>
      </c>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DEVIACIJA MOSTU (BREZ DDV):</v>
      </c>
      <c r="H16" s="124">
        <f>ROUND(SUM(H6:H14),2)</f>
        <v>0</v>
      </c>
    </row>
    <row r="18" spans="2:11" s="89" customFormat="1" ht="16.5" thickBot="1">
      <c r="B18" s="125" t="s">
        <v>0</v>
      </c>
      <c r="C18" s="126" t="s">
        <v>1</v>
      </c>
      <c r="D18" s="127" t="s">
        <v>2</v>
      </c>
      <c r="E18" s="128" t="s">
        <v>3</v>
      </c>
      <c r="F18" s="128" t="s">
        <v>4</v>
      </c>
      <c r="G18" s="22" t="s">
        <v>5</v>
      </c>
      <c r="H18" s="128" t="s">
        <v>6</v>
      </c>
    </row>
    <row r="20" spans="2:11">
      <c r="B20" s="129"/>
      <c r="C20" s="129"/>
      <c r="D20" s="129"/>
      <c r="E20" s="129"/>
      <c r="F20" s="129"/>
      <c r="G20" s="78"/>
      <c r="H20" s="129"/>
    </row>
    <row r="22" spans="2:11" s="89" customFormat="1">
      <c r="B22" s="130" t="s">
        <v>47</v>
      </c>
      <c r="C22" s="182" t="s">
        <v>97</v>
      </c>
      <c r="D22" s="182"/>
      <c r="E22" s="131"/>
      <c r="F22" s="132"/>
      <c r="G22" s="23"/>
      <c r="H22" s="133"/>
    </row>
    <row r="23" spans="2:11" s="89" customFormat="1">
      <c r="B23" s="134" t="s">
        <v>65</v>
      </c>
      <c r="C23" s="183" t="s">
        <v>123</v>
      </c>
      <c r="D23" s="183"/>
      <c r="E23" s="183"/>
      <c r="F23" s="183"/>
      <c r="G23" s="24"/>
      <c r="H23" s="135"/>
    </row>
    <row r="24" spans="2:11" s="89" customFormat="1" ht="31.5">
      <c r="B24" s="136">
        <f>+COUNT($B$23:B23)+1</f>
        <v>1</v>
      </c>
      <c r="C24" s="58" t="s">
        <v>597</v>
      </c>
      <c r="D24" s="59" t="s">
        <v>993</v>
      </c>
      <c r="E24" s="57" t="s">
        <v>135</v>
      </c>
      <c r="F24" s="57">
        <v>0.18</v>
      </c>
      <c r="G24" s="26"/>
      <c r="H24" s="135">
        <f>+$F24*G24</f>
        <v>0</v>
      </c>
      <c r="K24" s="87"/>
    </row>
    <row r="25" spans="2:11" s="89" customFormat="1" ht="31.5">
      <c r="B25" s="136">
        <f>+COUNT($B$23:B24)+1</f>
        <v>2</v>
      </c>
      <c r="C25" s="58" t="s">
        <v>136</v>
      </c>
      <c r="D25" s="59" t="s">
        <v>1318</v>
      </c>
      <c r="E25" s="57" t="s">
        <v>66</v>
      </c>
      <c r="F25" s="57">
        <v>0.04</v>
      </c>
      <c r="G25" s="26"/>
      <c r="H25" s="135">
        <f t="shared" ref="H25:H27" si="0">+$F25*G25</f>
        <v>0</v>
      </c>
      <c r="K25" s="87"/>
    </row>
    <row r="26" spans="2:11" s="89" customFormat="1" ht="31.5">
      <c r="B26" s="136">
        <f>+COUNT($B$23:B25)+1</f>
        <v>3</v>
      </c>
      <c r="C26" s="137" t="s">
        <v>316</v>
      </c>
      <c r="D26" s="138" t="s">
        <v>1319</v>
      </c>
      <c r="E26" s="139" t="s">
        <v>23</v>
      </c>
      <c r="F26" s="139">
        <v>7</v>
      </c>
      <c r="G26" s="65"/>
      <c r="H26" s="135">
        <f t="shared" si="0"/>
        <v>0</v>
      </c>
      <c r="K26" s="87"/>
    </row>
    <row r="27" spans="2:11" s="89" customFormat="1">
      <c r="B27" s="136">
        <f>+COUNT($B$23:B26)+1</f>
        <v>4</v>
      </c>
      <c r="C27" s="58" t="s">
        <v>598</v>
      </c>
      <c r="D27" s="59" t="s">
        <v>1320</v>
      </c>
      <c r="E27" s="57" t="s">
        <v>23</v>
      </c>
      <c r="F27" s="57">
        <v>48</v>
      </c>
      <c r="G27" s="26"/>
      <c r="H27" s="135">
        <f t="shared" si="0"/>
        <v>0</v>
      </c>
      <c r="K27" s="87"/>
    </row>
    <row r="28" spans="2:11" s="89" customFormat="1">
      <c r="B28" s="134" t="s">
        <v>67</v>
      </c>
      <c r="C28" s="183" t="s">
        <v>129</v>
      </c>
      <c r="D28" s="183"/>
      <c r="E28" s="183"/>
      <c r="F28" s="183"/>
      <c r="G28" s="24"/>
      <c r="H28" s="135"/>
    </row>
    <row r="29" spans="2:11" s="89" customFormat="1" ht="49.5" customHeight="1">
      <c r="B29" s="134"/>
      <c r="C29" s="184" t="s">
        <v>1044</v>
      </c>
      <c r="D29" s="184"/>
      <c r="E29" s="184"/>
      <c r="F29" s="184"/>
      <c r="G29" s="24"/>
      <c r="H29" s="135"/>
    </row>
    <row r="30" spans="2:11" s="89" customFormat="1" ht="63">
      <c r="B30" s="136">
        <f>+COUNT($B$23:B29)+1</f>
        <v>5</v>
      </c>
      <c r="C30" s="58" t="s">
        <v>1306</v>
      </c>
      <c r="D30" s="59" t="s">
        <v>1391</v>
      </c>
      <c r="E30" s="57" t="s">
        <v>25</v>
      </c>
      <c r="F30" s="57">
        <v>33.11</v>
      </c>
      <c r="G30" s="26"/>
      <c r="H30" s="135">
        <f t="shared" ref="H30" si="1">+$F30*G30</f>
        <v>0</v>
      </c>
      <c r="K30" s="87"/>
    </row>
    <row r="31" spans="2:11" s="89" customFormat="1" ht="15.75" customHeight="1">
      <c r="B31" s="141"/>
      <c r="C31" s="142"/>
      <c r="D31" s="143"/>
      <c r="E31" s="144"/>
      <c r="F31" s="145"/>
      <c r="G31" s="64"/>
      <c r="H31" s="146"/>
    </row>
    <row r="32" spans="2:11" s="89" customFormat="1" ht="16.5" thickBot="1">
      <c r="B32" s="147"/>
      <c r="C32" s="148"/>
      <c r="D32" s="148"/>
      <c r="E32" s="149"/>
      <c r="F32" s="149"/>
      <c r="G32" s="25" t="str">
        <f>C22&amp;" SKUPAJ:"</f>
        <v>PREDDELA SKUPAJ:</v>
      </c>
      <c r="H32" s="150">
        <f>SUM(H$24:H$30)</f>
        <v>0</v>
      </c>
    </row>
    <row r="33" spans="2:8" s="89" customFormat="1">
      <c r="B33" s="141"/>
      <c r="C33" s="142"/>
      <c r="D33" s="143"/>
      <c r="E33" s="144"/>
      <c r="F33" s="145"/>
      <c r="G33" s="64"/>
      <c r="H33" s="146"/>
    </row>
    <row r="34" spans="2:8" s="89" customFormat="1">
      <c r="B34" s="130" t="s">
        <v>48</v>
      </c>
      <c r="C34" s="182" t="s">
        <v>168</v>
      </c>
      <c r="D34" s="182"/>
      <c r="E34" s="131"/>
      <c r="F34" s="132"/>
      <c r="G34" s="23"/>
      <c r="H34" s="133"/>
    </row>
    <row r="35" spans="2:8" s="89" customFormat="1" ht="51" customHeight="1">
      <c r="B35" s="134"/>
      <c r="C35" s="184" t="s">
        <v>1177</v>
      </c>
      <c r="D35" s="184"/>
      <c r="E35" s="184"/>
      <c r="F35" s="184"/>
      <c r="G35" s="24"/>
      <c r="H35" s="135"/>
    </row>
    <row r="36" spans="2:8" s="89" customFormat="1">
      <c r="B36" s="134" t="s">
        <v>74</v>
      </c>
      <c r="C36" s="183" t="s">
        <v>121</v>
      </c>
      <c r="D36" s="183"/>
      <c r="E36" s="183"/>
      <c r="F36" s="183"/>
      <c r="G36" s="24"/>
      <c r="H36" s="135"/>
    </row>
    <row r="37" spans="2:8" s="89" customFormat="1" ht="31.5">
      <c r="B37" s="136">
        <f>+COUNT($B$36:B36)+1</f>
        <v>1</v>
      </c>
      <c r="C37" s="58" t="s">
        <v>169</v>
      </c>
      <c r="D37" s="59" t="s">
        <v>1055</v>
      </c>
      <c r="E37" s="57" t="s">
        <v>25</v>
      </c>
      <c r="F37" s="57">
        <v>208.5</v>
      </c>
      <c r="G37" s="26"/>
      <c r="H37" s="135">
        <f t="shared" ref="H37:H43" si="2">+$F37*G37</f>
        <v>0</v>
      </c>
    </row>
    <row r="38" spans="2:8" s="89" customFormat="1" ht="31.5">
      <c r="B38" s="136">
        <f>+COUNT($B$36:B37)+1</f>
        <v>2</v>
      </c>
      <c r="C38" s="58" t="s">
        <v>170</v>
      </c>
      <c r="D38" s="59" t="s">
        <v>711</v>
      </c>
      <c r="E38" s="57" t="s">
        <v>25</v>
      </c>
      <c r="F38" s="57">
        <v>41.5</v>
      </c>
      <c r="G38" s="26"/>
      <c r="H38" s="135">
        <f t="shared" si="2"/>
        <v>0</v>
      </c>
    </row>
    <row r="39" spans="2:8" s="89" customFormat="1" ht="47.25">
      <c r="B39" s="136">
        <f>+COUNT($B$36:B38)+1</f>
        <v>3</v>
      </c>
      <c r="C39" s="58" t="s">
        <v>170</v>
      </c>
      <c r="D39" s="59" t="s">
        <v>1321</v>
      </c>
      <c r="E39" s="57" t="s">
        <v>25</v>
      </c>
      <c r="F39" s="57">
        <v>1365</v>
      </c>
      <c r="G39" s="26"/>
      <c r="H39" s="135">
        <f t="shared" si="2"/>
        <v>0</v>
      </c>
    </row>
    <row r="40" spans="2:8" s="89" customFormat="1" ht="47.25">
      <c r="B40" s="136">
        <f>+COUNT($B$36:B39)+1</f>
        <v>4</v>
      </c>
      <c r="C40" s="58" t="s">
        <v>171</v>
      </c>
      <c r="D40" s="59" t="s">
        <v>1392</v>
      </c>
      <c r="E40" s="57" t="s">
        <v>25</v>
      </c>
      <c r="F40" s="57">
        <v>8</v>
      </c>
      <c r="G40" s="26"/>
      <c r="H40" s="135">
        <f t="shared" si="2"/>
        <v>0</v>
      </c>
    </row>
    <row r="41" spans="2:8" s="89" customFormat="1" ht="78.75">
      <c r="B41" s="136">
        <f>+COUNT($B$36:B40)+1</f>
        <v>5</v>
      </c>
      <c r="C41" s="58" t="s">
        <v>175</v>
      </c>
      <c r="D41" s="59" t="s">
        <v>1393</v>
      </c>
      <c r="E41" s="57" t="s">
        <v>25</v>
      </c>
      <c r="F41" s="57">
        <v>65</v>
      </c>
      <c r="G41" s="26"/>
      <c r="H41" s="135">
        <f t="shared" si="2"/>
        <v>0</v>
      </c>
    </row>
    <row r="42" spans="2:8" s="89" customFormat="1">
      <c r="B42" s="134" t="s">
        <v>75</v>
      </c>
      <c r="C42" s="183" t="s">
        <v>130</v>
      </c>
      <c r="D42" s="183"/>
      <c r="E42" s="183"/>
      <c r="F42" s="183"/>
      <c r="G42" s="24"/>
      <c r="H42" s="135"/>
    </row>
    <row r="43" spans="2:8" s="89" customFormat="1" ht="31.5">
      <c r="B43" s="136">
        <f>+COUNT($B$36:B42)+1</f>
        <v>6</v>
      </c>
      <c r="C43" s="58" t="s">
        <v>181</v>
      </c>
      <c r="D43" s="59" t="s">
        <v>720</v>
      </c>
      <c r="E43" s="57" t="s">
        <v>24</v>
      </c>
      <c r="F43" s="57">
        <v>1080</v>
      </c>
      <c r="G43" s="26"/>
      <c r="H43" s="135">
        <f t="shared" si="2"/>
        <v>0</v>
      </c>
    </row>
    <row r="44" spans="2:8" s="89" customFormat="1" ht="15.75" customHeight="1">
      <c r="B44" s="134" t="s">
        <v>76</v>
      </c>
      <c r="C44" s="183" t="s">
        <v>184</v>
      </c>
      <c r="D44" s="183"/>
      <c r="E44" s="183"/>
      <c r="F44" s="183"/>
      <c r="G44" s="24"/>
      <c r="H44" s="135"/>
    </row>
    <row r="45" spans="2:8" s="89" customFormat="1" ht="31.5">
      <c r="B45" s="136">
        <f>+COUNT($B$36:B44)+1</f>
        <v>7</v>
      </c>
      <c r="C45" s="58" t="s">
        <v>185</v>
      </c>
      <c r="D45" s="59" t="s">
        <v>997</v>
      </c>
      <c r="E45" s="57" t="s">
        <v>25</v>
      </c>
      <c r="F45" s="57">
        <v>1200</v>
      </c>
      <c r="G45" s="26"/>
      <c r="H45" s="135">
        <f t="shared" ref="H45" si="3">+$F45*G45</f>
        <v>0</v>
      </c>
    </row>
    <row r="46" spans="2:8" s="89" customFormat="1">
      <c r="B46" s="134" t="s">
        <v>77</v>
      </c>
      <c r="C46" s="183" t="s">
        <v>132</v>
      </c>
      <c r="D46" s="183"/>
      <c r="E46" s="183"/>
      <c r="F46" s="183"/>
      <c r="G46" s="24"/>
      <c r="H46" s="135"/>
    </row>
    <row r="47" spans="2:8" s="89" customFormat="1" ht="31.5">
      <c r="B47" s="136">
        <f>+COUNT($B$36:B46)+1</f>
        <v>8</v>
      </c>
      <c r="C47" s="58" t="s">
        <v>104</v>
      </c>
      <c r="D47" s="59" t="s">
        <v>1322</v>
      </c>
      <c r="E47" s="57" t="s">
        <v>24</v>
      </c>
      <c r="F47" s="57">
        <v>1120</v>
      </c>
      <c r="G47" s="26"/>
      <c r="H47" s="135">
        <f t="shared" ref="H47" si="4">+$F47*G47</f>
        <v>0</v>
      </c>
    </row>
    <row r="48" spans="2:8" s="89" customFormat="1" ht="31.5">
      <c r="B48" s="136">
        <f>+COUNT($B$36:B47)+1</f>
        <v>9</v>
      </c>
      <c r="C48" s="58" t="s">
        <v>468</v>
      </c>
      <c r="D48" s="59" t="s">
        <v>1323</v>
      </c>
      <c r="E48" s="57" t="s">
        <v>24</v>
      </c>
      <c r="F48" s="57">
        <v>1120</v>
      </c>
      <c r="G48" s="26"/>
      <c r="H48" s="135">
        <f t="shared" ref="H48" si="5">+$F48*G48</f>
        <v>0</v>
      </c>
    </row>
    <row r="49" spans="2:10" s="89" customFormat="1" ht="15.75" customHeight="1">
      <c r="B49" s="134" t="s">
        <v>78</v>
      </c>
      <c r="C49" s="183" t="s">
        <v>122</v>
      </c>
      <c r="D49" s="183"/>
      <c r="E49" s="183"/>
      <c r="F49" s="183"/>
      <c r="G49" s="24"/>
      <c r="H49" s="135"/>
    </row>
    <row r="50" spans="2:10" s="89" customFormat="1" ht="39" customHeight="1">
      <c r="B50" s="134"/>
      <c r="C50" s="184" t="s">
        <v>682</v>
      </c>
      <c r="D50" s="184"/>
      <c r="E50" s="184"/>
      <c r="F50" s="184"/>
      <c r="G50" s="24"/>
      <c r="H50" s="135"/>
    </row>
    <row r="51" spans="2:10" s="89" customFormat="1" ht="47.25">
      <c r="B51" s="136">
        <f>+COUNT($B$36:B50)+1</f>
        <v>10</v>
      </c>
      <c r="C51" s="58" t="s">
        <v>1307</v>
      </c>
      <c r="D51" s="59" t="s">
        <v>1394</v>
      </c>
      <c r="E51" s="57" t="s">
        <v>25</v>
      </c>
      <c r="F51" s="57">
        <v>400</v>
      </c>
      <c r="G51" s="26"/>
      <c r="H51" s="135">
        <f t="shared" ref="H51:H52" si="6">+$F51*G51</f>
        <v>0</v>
      </c>
    </row>
    <row r="52" spans="2:10" s="89" customFormat="1" ht="31.5">
      <c r="B52" s="136">
        <f>+COUNT($B$36:B51)+1</f>
        <v>11</v>
      </c>
      <c r="C52" s="58" t="s">
        <v>621</v>
      </c>
      <c r="D52" s="59" t="s">
        <v>1377</v>
      </c>
      <c r="E52" s="57" t="s">
        <v>25</v>
      </c>
      <c r="F52" s="57">
        <v>965</v>
      </c>
      <c r="G52" s="26"/>
      <c r="H52" s="135">
        <f t="shared" si="6"/>
        <v>0</v>
      </c>
    </row>
    <row r="53" spans="2:10" s="89" customFormat="1" ht="15.75" customHeight="1">
      <c r="B53" s="141"/>
      <c r="C53" s="142"/>
      <c r="D53" s="143"/>
      <c r="E53" s="144"/>
      <c r="F53" s="145"/>
      <c r="G53" s="64"/>
      <c r="H53" s="146"/>
    </row>
    <row r="54" spans="2:10" s="89" customFormat="1" ht="16.5" thickBot="1">
      <c r="B54" s="147"/>
      <c r="C54" s="148"/>
      <c r="D54" s="148"/>
      <c r="E54" s="149"/>
      <c r="F54" s="149"/>
      <c r="G54" s="25" t="str">
        <f>C34&amp;" SKUPAJ:"</f>
        <v>ZEMELJSKA DELA IN TEMELJENJE SKUPAJ:</v>
      </c>
      <c r="H54" s="150">
        <f>SUM(H$37:H$52)</f>
        <v>0</v>
      </c>
    </row>
    <row r="55" spans="2:10" s="89" customFormat="1">
      <c r="B55" s="152"/>
      <c r="C55" s="142"/>
      <c r="D55" s="153"/>
      <c r="E55" s="154"/>
      <c r="F55" s="145"/>
      <c r="G55" s="64"/>
      <c r="H55" s="146"/>
      <c r="J55" s="90"/>
    </row>
    <row r="56" spans="2:10" s="89" customFormat="1">
      <c r="B56" s="130" t="s">
        <v>45</v>
      </c>
      <c r="C56" s="182" t="s">
        <v>79</v>
      </c>
      <c r="D56" s="182"/>
      <c r="E56" s="131"/>
      <c r="F56" s="132"/>
      <c r="G56" s="23"/>
      <c r="H56" s="133"/>
      <c r="J56" s="90"/>
    </row>
    <row r="57" spans="2:10" s="89" customFormat="1">
      <c r="B57" s="134" t="s">
        <v>80</v>
      </c>
      <c r="C57" s="183" t="s">
        <v>84</v>
      </c>
      <c r="D57" s="183"/>
      <c r="E57" s="183"/>
      <c r="F57" s="183"/>
      <c r="G57" s="24"/>
      <c r="H57" s="135"/>
    </row>
    <row r="58" spans="2:10" s="89" customFormat="1">
      <c r="B58" s="134" t="s">
        <v>81</v>
      </c>
      <c r="C58" s="183" t="s">
        <v>195</v>
      </c>
      <c r="D58" s="183"/>
      <c r="E58" s="183"/>
      <c r="F58" s="183"/>
      <c r="G58" s="24"/>
      <c r="H58" s="135"/>
    </row>
    <row r="59" spans="2:10" s="89" customFormat="1" ht="47.25">
      <c r="B59" s="136">
        <f>+COUNT($B$58:B58)+1</f>
        <v>1</v>
      </c>
      <c r="C59" s="58" t="s">
        <v>623</v>
      </c>
      <c r="D59" s="59" t="s">
        <v>118</v>
      </c>
      <c r="E59" s="57" t="s">
        <v>25</v>
      </c>
      <c r="F59" s="57">
        <v>165</v>
      </c>
      <c r="G59" s="26"/>
      <c r="H59" s="135">
        <f>+$F59*G59</f>
        <v>0</v>
      </c>
      <c r="J59" s="90"/>
    </row>
    <row r="60" spans="2:10" s="89" customFormat="1" ht="15.75" customHeight="1">
      <c r="B60" s="134" t="s">
        <v>83</v>
      </c>
      <c r="C60" s="183" t="s">
        <v>626</v>
      </c>
      <c r="D60" s="183"/>
      <c r="E60" s="183"/>
      <c r="F60" s="183"/>
      <c r="G60" s="24"/>
      <c r="H60" s="135"/>
    </row>
    <row r="61" spans="2:10" s="89" customFormat="1">
      <c r="B61" s="134" t="s">
        <v>1063</v>
      </c>
      <c r="C61" s="183" t="s">
        <v>627</v>
      </c>
      <c r="D61" s="183"/>
      <c r="E61" s="183"/>
      <c r="F61" s="183"/>
      <c r="G61" s="24"/>
      <c r="H61" s="135"/>
      <c r="J61" s="90"/>
    </row>
    <row r="62" spans="2:10" s="89" customFormat="1" ht="47.25">
      <c r="B62" s="136">
        <f>+COUNT($B$58:B61)+1</f>
        <v>2</v>
      </c>
      <c r="C62" s="137" t="s">
        <v>1308</v>
      </c>
      <c r="D62" s="138" t="s">
        <v>1324</v>
      </c>
      <c r="E62" s="139" t="s">
        <v>24</v>
      </c>
      <c r="F62" s="139">
        <v>475</v>
      </c>
      <c r="G62" s="26"/>
      <c r="H62" s="135">
        <f>+$F62*G62</f>
        <v>0</v>
      </c>
      <c r="J62" s="90"/>
    </row>
    <row r="63" spans="2:10" s="89" customFormat="1" ht="15.75" customHeight="1">
      <c r="B63" s="141"/>
      <c r="C63" s="142"/>
      <c r="D63" s="143"/>
      <c r="E63" s="144"/>
      <c r="F63" s="145"/>
      <c r="G63" s="64"/>
      <c r="H63" s="146"/>
    </row>
    <row r="64" spans="2:10" s="89" customFormat="1" ht="16.5" thickBot="1">
      <c r="B64" s="147"/>
      <c r="C64" s="148"/>
      <c r="D64" s="148"/>
      <c r="E64" s="149"/>
      <c r="F64" s="149"/>
      <c r="G64" s="25" t="str">
        <f>C56&amp;" SKUPAJ:"</f>
        <v>VOZIŠČE KONSTRUKCIJE SKUPAJ:</v>
      </c>
      <c r="H64" s="150">
        <f>SUM(H$59:H$62)</f>
        <v>0</v>
      </c>
    </row>
    <row r="65" spans="2:10" s="89" customFormat="1">
      <c r="B65" s="152"/>
      <c r="C65" s="142"/>
      <c r="D65" s="153"/>
      <c r="E65" s="154"/>
      <c r="F65" s="145"/>
      <c r="G65" s="64"/>
      <c r="H65" s="146"/>
      <c r="J65" s="90"/>
    </row>
    <row r="66" spans="2:10" s="89" customFormat="1">
      <c r="B66" s="130" t="s">
        <v>53</v>
      </c>
      <c r="C66" s="182" t="s">
        <v>106</v>
      </c>
      <c r="D66" s="182"/>
      <c r="E66" s="131"/>
      <c r="F66" s="132"/>
      <c r="G66" s="23"/>
      <c r="H66" s="133"/>
      <c r="J66" s="90"/>
    </row>
    <row r="67" spans="2:10" s="89" customFormat="1" ht="15.75" customHeight="1">
      <c r="B67" s="134" t="s">
        <v>258</v>
      </c>
      <c r="C67" s="183" t="s">
        <v>323</v>
      </c>
      <c r="D67" s="183"/>
      <c r="E67" s="183"/>
      <c r="F67" s="183"/>
      <c r="G67" s="24"/>
      <c r="H67" s="135"/>
    </row>
    <row r="68" spans="2:10" s="89" customFormat="1" ht="31.5">
      <c r="B68" s="136">
        <f>+COUNT($B67:B$67)+1</f>
        <v>1</v>
      </c>
      <c r="C68" s="58" t="s">
        <v>1309</v>
      </c>
      <c r="D68" s="59" t="s">
        <v>1325</v>
      </c>
      <c r="E68" s="57" t="s">
        <v>24</v>
      </c>
      <c r="F68" s="57">
        <v>60</v>
      </c>
      <c r="G68" s="26"/>
      <c r="H68" s="135">
        <f>+$F68*G68</f>
        <v>0</v>
      </c>
      <c r="J68" s="90"/>
    </row>
    <row r="69" spans="2:10" s="89" customFormat="1" ht="31.5">
      <c r="B69" s="136">
        <f>+COUNT($B$67:B68)+1</f>
        <v>2</v>
      </c>
      <c r="C69" s="58" t="s">
        <v>1310</v>
      </c>
      <c r="D69" s="59" t="s">
        <v>1410</v>
      </c>
      <c r="E69" s="57" t="s">
        <v>24</v>
      </c>
      <c r="F69" s="57">
        <v>31.2</v>
      </c>
      <c r="G69" s="26"/>
      <c r="H69" s="135">
        <f t="shared" ref="H69:H77" si="7">+$F69*G69</f>
        <v>0</v>
      </c>
      <c r="J69" s="90"/>
    </row>
    <row r="70" spans="2:10" s="89" customFormat="1" ht="15.75" customHeight="1">
      <c r="B70" s="134" t="s">
        <v>263</v>
      </c>
      <c r="C70" s="183" t="s">
        <v>326</v>
      </c>
      <c r="D70" s="183"/>
      <c r="E70" s="183"/>
      <c r="F70" s="183"/>
      <c r="G70" s="24"/>
      <c r="H70" s="135"/>
    </row>
    <row r="71" spans="2:10" s="89" customFormat="1" ht="47.25">
      <c r="B71" s="136">
        <f>+COUNT($B$67:B70)+1</f>
        <v>3</v>
      </c>
      <c r="C71" s="58" t="s">
        <v>264</v>
      </c>
      <c r="D71" s="59" t="s">
        <v>1270</v>
      </c>
      <c r="E71" s="57" t="s">
        <v>56</v>
      </c>
      <c r="F71" s="57">
        <v>2260</v>
      </c>
      <c r="G71" s="26"/>
      <c r="H71" s="135">
        <f t="shared" si="7"/>
        <v>0</v>
      </c>
      <c r="J71" s="90"/>
    </row>
    <row r="72" spans="2:10" s="89" customFormat="1">
      <c r="B72" s="134" t="s">
        <v>269</v>
      </c>
      <c r="C72" s="183" t="s">
        <v>328</v>
      </c>
      <c r="D72" s="183"/>
      <c r="E72" s="183"/>
      <c r="F72" s="183"/>
      <c r="G72" s="24"/>
      <c r="H72" s="135"/>
      <c r="J72" s="90"/>
    </row>
    <row r="73" spans="2:10" s="89" customFormat="1" ht="47.25">
      <c r="B73" s="136">
        <f>+COUNT($B$67:B72)+1</f>
        <v>4</v>
      </c>
      <c r="C73" s="58" t="s">
        <v>329</v>
      </c>
      <c r="D73" s="59" t="s">
        <v>1326</v>
      </c>
      <c r="E73" s="57" t="s">
        <v>25</v>
      </c>
      <c r="F73" s="57">
        <v>3.61</v>
      </c>
      <c r="G73" s="26"/>
      <c r="H73" s="135">
        <f t="shared" si="7"/>
        <v>0</v>
      </c>
      <c r="J73" s="90"/>
    </row>
    <row r="74" spans="2:10" s="89" customFormat="1" ht="31.5">
      <c r="B74" s="136">
        <f>+COUNT($B$67:B73)+1</f>
        <v>5</v>
      </c>
      <c r="C74" s="58" t="s">
        <v>414</v>
      </c>
      <c r="D74" s="59" t="s">
        <v>1327</v>
      </c>
      <c r="E74" s="57" t="s">
        <v>25</v>
      </c>
      <c r="F74" s="57">
        <v>48</v>
      </c>
      <c r="G74" s="26"/>
      <c r="H74" s="135">
        <f t="shared" si="7"/>
        <v>0</v>
      </c>
      <c r="J74" s="90"/>
    </row>
    <row r="75" spans="2:10" s="89" customFormat="1" ht="47.25">
      <c r="B75" s="136">
        <f>+COUNT($B$67:B74)+1</f>
        <v>6</v>
      </c>
      <c r="C75" s="58" t="s">
        <v>413</v>
      </c>
      <c r="D75" s="59" t="s">
        <v>1328</v>
      </c>
      <c r="E75" s="57" t="s">
        <v>25</v>
      </c>
      <c r="F75" s="57">
        <v>4.0999999999999996</v>
      </c>
      <c r="G75" s="26"/>
      <c r="H75" s="135">
        <f t="shared" si="7"/>
        <v>0</v>
      </c>
      <c r="J75" s="90"/>
    </row>
    <row r="76" spans="2:10" s="89" customFormat="1">
      <c r="B76" s="134" t="s">
        <v>678</v>
      </c>
      <c r="C76" s="183" t="s">
        <v>1229</v>
      </c>
      <c r="D76" s="183"/>
      <c r="E76" s="183"/>
      <c r="F76" s="183"/>
      <c r="G76" s="24"/>
      <c r="H76" s="135"/>
      <c r="J76" s="90"/>
    </row>
    <row r="77" spans="2:10" s="89" customFormat="1" ht="110.25">
      <c r="B77" s="136">
        <f>+COUNT($B$67:B76)+1</f>
        <v>7</v>
      </c>
      <c r="C77" s="58" t="s">
        <v>1311</v>
      </c>
      <c r="D77" s="59" t="s">
        <v>1329</v>
      </c>
      <c r="E77" s="57" t="s">
        <v>23</v>
      </c>
      <c r="F77" s="57">
        <v>1</v>
      </c>
      <c r="G77" s="26"/>
      <c r="H77" s="135">
        <f t="shared" si="7"/>
        <v>0</v>
      </c>
      <c r="J77" s="90"/>
    </row>
    <row r="78" spans="2:10" s="89" customFormat="1" ht="31.5">
      <c r="B78" s="136">
        <f>+COUNT($B$67:B77)+1</f>
        <v>8</v>
      </c>
      <c r="C78" s="58" t="s">
        <v>1312</v>
      </c>
      <c r="D78" s="59" t="s">
        <v>1330</v>
      </c>
      <c r="E78" s="57" t="s">
        <v>23</v>
      </c>
      <c r="F78" s="57">
        <v>1</v>
      </c>
      <c r="G78" s="26"/>
      <c r="H78" s="135">
        <f t="shared" ref="H78:H79" si="8">+$F78*G78</f>
        <v>0</v>
      </c>
    </row>
    <row r="79" spans="2:10" s="89" customFormat="1" ht="31.5">
      <c r="B79" s="136">
        <f>+COUNT($B$67:B78)+1</f>
        <v>9</v>
      </c>
      <c r="C79" s="58" t="s">
        <v>1313</v>
      </c>
      <c r="D79" s="59" t="s">
        <v>1331</v>
      </c>
      <c r="E79" s="57" t="s">
        <v>1314</v>
      </c>
      <c r="F79" s="57">
        <v>1</v>
      </c>
      <c r="G79" s="26"/>
      <c r="H79" s="135">
        <f t="shared" si="8"/>
        <v>0</v>
      </c>
      <c r="J79" s="90"/>
    </row>
    <row r="80" spans="2:10" s="89" customFormat="1" ht="15.75" customHeight="1">
      <c r="B80" s="141"/>
      <c r="C80" s="142"/>
      <c r="D80" s="143"/>
      <c r="E80" s="144"/>
      <c r="F80" s="145"/>
      <c r="G80" s="64"/>
      <c r="H80" s="146"/>
    </row>
    <row r="81" spans="2:10" s="89" customFormat="1">
      <c r="B81" s="147"/>
      <c r="C81" s="148"/>
      <c r="D81" s="148"/>
      <c r="E81" s="149"/>
      <c r="F81" s="149"/>
      <c r="G81" s="25" t="str">
        <f>C66&amp;" SKUPAJ:"</f>
        <v>GRADBENA IN OBRTNIŠKA DELA SKUPAJ:</v>
      </c>
      <c r="H81" s="150">
        <f>SUM(H$68:H$79)</f>
        <v>0</v>
      </c>
    </row>
    <row r="83" spans="2:10" s="89" customFormat="1">
      <c r="B83" s="130" t="s">
        <v>68</v>
      </c>
      <c r="C83" s="182" t="s">
        <v>92</v>
      </c>
      <c r="D83" s="182"/>
      <c r="E83" s="131"/>
      <c r="F83" s="132"/>
      <c r="G83" s="23"/>
      <c r="H83" s="133"/>
      <c r="J83" s="90"/>
    </row>
    <row r="84" spans="2:10" s="89" customFormat="1">
      <c r="B84" s="134" t="s">
        <v>1316</v>
      </c>
      <c r="C84" s="183" t="s">
        <v>1315</v>
      </c>
      <c r="D84" s="183"/>
      <c r="E84" s="183"/>
      <c r="F84" s="183"/>
      <c r="G84" s="24"/>
      <c r="H84" s="135"/>
    </row>
    <row r="85" spans="2:10" s="89" customFormat="1" ht="63">
      <c r="B85" s="136">
        <f>+COUNT($B$84:B84)+1</f>
        <v>1</v>
      </c>
      <c r="C85" s="58" t="s">
        <v>1317</v>
      </c>
      <c r="D85" s="59" t="s">
        <v>1332</v>
      </c>
      <c r="E85" s="57" t="s">
        <v>54</v>
      </c>
      <c r="F85" s="57">
        <v>110</v>
      </c>
      <c r="G85" s="26"/>
      <c r="H85" s="135">
        <f t="shared" ref="H85" si="9">+$F85*G85</f>
        <v>0</v>
      </c>
      <c r="J85" s="90"/>
    </row>
    <row r="86" spans="2:10" s="89" customFormat="1" ht="15.75" customHeight="1">
      <c r="B86" s="141"/>
      <c r="C86" s="142"/>
      <c r="D86" s="143"/>
      <c r="E86" s="144"/>
      <c r="F86" s="145"/>
      <c r="G86" s="64"/>
      <c r="H86" s="146"/>
    </row>
    <row r="87" spans="2:10" s="89" customFormat="1" ht="16.5" thickBot="1">
      <c r="B87" s="147"/>
      <c r="C87" s="148"/>
      <c r="D87" s="148"/>
      <c r="E87" s="149"/>
      <c r="F87" s="149"/>
      <c r="G87" s="25" t="str">
        <f>C83&amp;" SKUPAJ:"</f>
        <v>OPREMA CEST SKUPAJ:</v>
      </c>
      <c r="H87" s="150">
        <f>SUM(H$85:H$85)</f>
        <v>0</v>
      </c>
    </row>
  </sheetData>
  <sheetProtection algorithmName="SHA-512" hashValue="mBpYY3qufp0sXbf5Smn7ZT47LFGrwXYx96jkx4RiRk6SmrTSeaYlk5XJZXvetb7mWqRAzjz48J1dOTjxxqGS9A==" saltValue="lMRUkqSRY0VvUUtF4hF56w==" spinCount="100000" sheet="1" objects="1" scenarios="1"/>
  <mergeCells count="24">
    <mergeCell ref="C50:F50"/>
    <mergeCell ref="C61:F61"/>
    <mergeCell ref="C72:F72"/>
    <mergeCell ref="C60:F60"/>
    <mergeCell ref="C56:D56"/>
    <mergeCell ref="C57:F57"/>
    <mergeCell ref="C58:F58"/>
    <mergeCell ref="C76:F76"/>
    <mergeCell ref="C83:D83"/>
    <mergeCell ref="C84:F84"/>
    <mergeCell ref="C66:D66"/>
    <mergeCell ref="C67:F67"/>
    <mergeCell ref="C70:F70"/>
    <mergeCell ref="C35:F35"/>
    <mergeCell ref="C36:F36"/>
    <mergeCell ref="C44:F44"/>
    <mergeCell ref="C49:F49"/>
    <mergeCell ref="C22:D22"/>
    <mergeCell ref="C23:F23"/>
    <mergeCell ref="C28:F28"/>
    <mergeCell ref="C29:F29"/>
    <mergeCell ref="C34:D34"/>
    <mergeCell ref="C42:F42"/>
    <mergeCell ref="C46:F46"/>
  </mergeCells>
  <pageMargins left="0.70866141732283472" right="0.70866141732283472" top="0.74803149606299213" bottom="0.74803149606299213" header="0.31496062992125984" footer="0.31496062992125984"/>
  <pageSetup paperSize="9" scale="66"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47" min="1" max="7" man="1"/>
    <brk id="88" min="1" max="7" man="1"/>
  </rowBreaks>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6C151-748F-49A3-9625-14169145DDCE}">
  <sheetPr>
    <tabColor rgb="FFFF0000"/>
  </sheetPr>
  <dimension ref="B1:K102"/>
  <sheetViews>
    <sheetView tabSelected="1" view="pageBreakPreview" topLeftCell="A49" zoomScaleNormal="100" zoomScaleSheetLayoutView="100" workbookViewId="0">
      <selection activeCell="E55" sqref="E55"/>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591</v>
      </c>
      <c r="C1" s="85" t="str">
        <f ca="1">MID(CELL("filename",A1),FIND("]",CELL("filename",A1))+1,255)</f>
        <v>RAZSVETLJAVA - 2</v>
      </c>
    </row>
    <row r="3" spans="2:10">
      <c r="B3" s="91" t="s">
        <v>14</v>
      </c>
    </row>
    <row r="4" spans="2:10">
      <c r="B4" s="93" t="str">
        <f ca="1">"REKAPITULACIJA "&amp;C1</f>
        <v>REKAPITULACIJA RAZSVETLJAVA - 2</v>
      </c>
      <c r="C4" s="94"/>
      <c r="D4" s="94"/>
      <c r="E4" s="95"/>
      <c r="F4" s="95"/>
      <c r="G4" s="19"/>
      <c r="H4" s="57"/>
      <c r="I4" s="96"/>
    </row>
    <row r="5" spans="2:10">
      <c r="B5" s="97"/>
      <c r="C5" s="98"/>
      <c r="D5" s="99"/>
      <c r="H5" s="100"/>
      <c r="I5" s="101"/>
      <c r="J5" s="102"/>
    </row>
    <row r="6" spans="2:10">
      <c r="B6" s="103" t="s">
        <v>47</v>
      </c>
      <c r="D6" s="104" t="str">
        <f>VLOOKUP(B6,$B$20:$H$9860,2,FALSE)</f>
        <v>PRIPRAVLJALNA DELA</v>
      </c>
      <c r="E6" s="105"/>
      <c r="F6" s="88"/>
      <c r="H6" s="106">
        <f>VLOOKUP($D6&amp;" SKUPAJ:",$G$20:H$9860,2,FALSE)</f>
        <v>0</v>
      </c>
      <c r="I6" s="107"/>
      <c r="J6" s="108"/>
    </row>
    <row r="7" spans="2:10">
      <c r="B7" s="103"/>
      <c r="D7" s="104"/>
      <c r="E7" s="105"/>
      <c r="F7" s="88"/>
      <c r="H7" s="106"/>
      <c r="I7" s="109"/>
      <c r="J7" s="110"/>
    </row>
    <row r="8" spans="2:10">
      <c r="B8" s="103" t="s">
        <v>48</v>
      </c>
      <c r="D8" s="104" t="str">
        <f>VLOOKUP(B8,$B$20:$H$9860,2,FALSE)</f>
        <v>GRADBENA DELA</v>
      </c>
      <c r="E8" s="105"/>
      <c r="F8" s="88"/>
      <c r="H8" s="106">
        <f>VLOOKUP($D8&amp;" SKUPAJ:",$G$20:H$9860,2,FALSE)</f>
        <v>0</v>
      </c>
      <c r="I8" s="111"/>
      <c r="J8" s="112"/>
    </row>
    <row r="9" spans="2:10">
      <c r="B9" s="103"/>
      <c r="D9" s="104"/>
      <c r="E9" s="105"/>
      <c r="F9" s="88"/>
      <c r="H9" s="106"/>
      <c r="I9" s="96"/>
    </row>
    <row r="10" spans="2:10">
      <c r="B10" s="103" t="s">
        <v>45</v>
      </c>
      <c r="D10" s="104" t="str">
        <f>VLOOKUP(B10,$B$20:$H$9860,2,FALSE)</f>
        <v>MONTAŽNA DELA</v>
      </c>
      <c r="E10" s="105"/>
      <c r="F10" s="88"/>
      <c r="H10" s="106">
        <f>VLOOKUP($D10&amp;" SKUPAJ:",$G$20:H$9860,2,FALSE)</f>
        <v>0</v>
      </c>
    </row>
    <row r="11" spans="2:10">
      <c r="B11" s="103"/>
      <c r="D11" s="104"/>
      <c r="E11" s="105"/>
      <c r="F11" s="88"/>
      <c r="H11" s="106"/>
    </row>
    <row r="12" spans="2:10">
      <c r="B12" s="103" t="s">
        <v>49</v>
      </c>
      <c r="D12" s="104" t="str">
        <f>VLOOKUP(B12,$B$20:$H$9860,2,FALSE)</f>
        <v>TRANSPORT</v>
      </c>
      <c r="E12" s="105"/>
      <c r="F12" s="88"/>
      <c r="H12" s="106">
        <f>VLOOKUP($D12&amp;" SKUPAJ:",$G$20:H$9860,2,FALSE)</f>
        <v>0</v>
      </c>
    </row>
    <row r="13" spans="2:10">
      <c r="B13" s="103"/>
      <c r="D13" s="104"/>
      <c r="E13" s="105"/>
      <c r="F13" s="88"/>
      <c r="H13" s="106"/>
      <c r="I13" s="96"/>
    </row>
    <row r="14" spans="2:10">
      <c r="B14" s="103" t="s">
        <v>53</v>
      </c>
      <c r="D14" s="104" t="str">
        <f>VLOOKUP(B14,$B$20:$H$9860,2,FALSE)</f>
        <v>ZAKLJUČNA DELA</v>
      </c>
      <c r="E14" s="105"/>
      <c r="F14" s="88"/>
      <c r="H14" s="106">
        <f>VLOOKUP($D14&amp;" SKUPAJ:",$G$20:H$9860,2,FALSE)</f>
        <v>0</v>
      </c>
    </row>
    <row r="15" spans="2:10">
      <c r="B15" s="103"/>
      <c r="D15" s="104"/>
      <c r="E15" s="105"/>
      <c r="F15" s="88"/>
      <c r="H15" s="106"/>
    </row>
    <row r="16" spans="2:10">
      <c r="B16" s="103" t="s">
        <v>68</v>
      </c>
      <c r="D16" s="104" t="str">
        <f>VLOOKUP(B16,$B$20:$H$9860,2,FALSE)</f>
        <v>TUJE STORITVE</v>
      </c>
      <c r="E16" s="105"/>
      <c r="F16" s="88"/>
      <c r="H16" s="106">
        <f>VLOOKUP($D16&amp;" SKUPAJ:",$G$20:H$9860,2,FALSE)</f>
        <v>0</v>
      </c>
      <c r="I16" s="111"/>
      <c r="J16" s="112"/>
    </row>
    <row r="17" spans="2:11" s="89" customFormat="1" ht="16.5" thickBot="1">
      <c r="B17" s="113"/>
      <c r="C17" s="114"/>
      <c r="D17" s="115"/>
      <c r="E17" s="116"/>
      <c r="F17" s="117"/>
      <c r="G17" s="20"/>
      <c r="H17" s="118"/>
    </row>
    <row r="18" spans="2:11" s="89" customFormat="1" ht="16.5" thickTop="1">
      <c r="B18" s="119"/>
      <c r="C18" s="120"/>
      <c r="D18" s="121"/>
      <c r="E18" s="122"/>
      <c r="F18" s="123"/>
      <c r="G18" s="21" t="str">
        <f ca="1">"SKUPAJ "&amp;C1&amp;" (BREZ DDV):"</f>
        <v>SKUPAJ RAZSVETLJAVA - 2 (BREZ DDV):</v>
      </c>
      <c r="H18" s="124">
        <f>ROUND(SUM(H6:H16),2)</f>
        <v>0</v>
      </c>
    </row>
    <row r="20" spans="2:11" s="89" customFormat="1" ht="16.5" thickBot="1">
      <c r="B20" s="125" t="s">
        <v>0</v>
      </c>
      <c r="C20" s="126" t="s">
        <v>1</v>
      </c>
      <c r="D20" s="127" t="s">
        <v>2</v>
      </c>
      <c r="E20" s="128" t="s">
        <v>3</v>
      </c>
      <c r="F20" s="128" t="s">
        <v>4</v>
      </c>
      <c r="G20" s="22" t="s">
        <v>5</v>
      </c>
      <c r="H20" s="128" t="s">
        <v>6</v>
      </c>
    </row>
    <row r="22" spans="2:11" ht="45.75" customHeight="1">
      <c r="B22" s="129"/>
      <c r="C22" s="185" t="s">
        <v>1338</v>
      </c>
      <c r="D22" s="185"/>
      <c r="E22" s="185"/>
      <c r="F22" s="185"/>
      <c r="G22" s="78"/>
      <c r="H22" s="129"/>
    </row>
    <row r="24" spans="2:11" s="89" customFormat="1">
      <c r="B24" s="130" t="s">
        <v>47</v>
      </c>
      <c r="C24" s="182" t="s">
        <v>510</v>
      </c>
      <c r="D24" s="182"/>
      <c r="E24" s="131"/>
      <c r="F24" s="132"/>
      <c r="G24" s="23"/>
      <c r="H24" s="133"/>
    </row>
    <row r="25" spans="2:11" s="89" customFormat="1">
      <c r="B25" s="134"/>
      <c r="C25" s="183"/>
      <c r="D25" s="183"/>
      <c r="E25" s="183"/>
      <c r="F25" s="183"/>
      <c r="G25" s="24"/>
      <c r="H25" s="135"/>
    </row>
    <row r="26" spans="2:11" s="89" customFormat="1" ht="31.5">
      <c r="B26" s="136">
        <f>+COUNT($B$25:B25)+1</f>
        <v>1</v>
      </c>
      <c r="C26" s="58"/>
      <c r="D26" s="59" t="s">
        <v>511</v>
      </c>
      <c r="E26" s="57" t="s">
        <v>50</v>
      </c>
      <c r="F26" s="57">
        <v>1060</v>
      </c>
      <c r="G26" s="26"/>
      <c r="H26" s="135">
        <f>+$F26*G26</f>
        <v>0</v>
      </c>
      <c r="K26" s="87"/>
    </row>
    <row r="27" spans="2:11" s="89" customFormat="1" ht="31.5">
      <c r="B27" s="136">
        <f>+COUNT($B$25:B26)+1</f>
        <v>2</v>
      </c>
      <c r="C27" s="58"/>
      <c r="D27" s="59" t="s">
        <v>512</v>
      </c>
      <c r="E27" s="57" t="s">
        <v>50</v>
      </c>
      <c r="F27" s="57">
        <v>1060</v>
      </c>
      <c r="G27" s="26"/>
      <c r="H27" s="135">
        <f t="shared" ref="H27:H28" si="0">+$F27*G27</f>
        <v>0</v>
      </c>
      <c r="K27" s="87"/>
    </row>
    <row r="28" spans="2:11" s="89" customFormat="1">
      <c r="B28" s="136">
        <f>+COUNT($B$25:B27)+1</f>
        <v>3</v>
      </c>
      <c r="C28" s="137"/>
      <c r="D28" s="138" t="s">
        <v>513</v>
      </c>
      <c r="E28" s="139" t="s">
        <v>71</v>
      </c>
      <c r="F28" s="139">
        <v>10</v>
      </c>
      <c r="G28" s="65"/>
      <c r="H28" s="135">
        <f t="shared" si="0"/>
        <v>0</v>
      </c>
      <c r="K28" s="87"/>
    </row>
    <row r="29" spans="2:11" s="89" customFormat="1" ht="15.75" customHeight="1">
      <c r="B29" s="141"/>
      <c r="C29" s="142"/>
      <c r="D29" s="143"/>
      <c r="E29" s="144"/>
      <c r="F29" s="145"/>
      <c r="G29" s="64"/>
      <c r="H29" s="146"/>
    </row>
    <row r="30" spans="2:11" s="89" customFormat="1">
      <c r="B30" s="147"/>
      <c r="C30" s="148"/>
      <c r="D30" s="148"/>
      <c r="E30" s="149"/>
      <c r="F30" s="149"/>
      <c r="G30" s="25" t="str">
        <f>C24&amp;" SKUPAJ:"</f>
        <v>PRIPRAVLJALNA DELA SKUPAJ:</v>
      </c>
      <c r="H30" s="150">
        <f>SUM(H$26:H$28)</f>
        <v>0</v>
      </c>
    </row>
    <row r="31" spans="2:11" s="89" customFormat="1">
      <c r="B31" s="141"/>
      <c r="C31" s="142"/>
      <c r="D31" s="143"/>
      <c r="E31" s="144"/>
      <c r="F31" s="145"/>
      <c r="G31" s="64"/>
      <c r="H31" s="146"/>
    </row>
    <row r="32" spans="2:11" s="89" customFormat="1">
      <c r="B32" s="130" t="s">
        <v>48</v>
      </c>
      <c r="C32" s="182" t="s">
        <v>340</v>
      </c>
      <c r="D32" s="182"/>
      <c r="E32" s="131"/>
      <c r="F32" s="132"/>
      <c r="G32" s="23"/>
      <c r="H32" s="133"/>
    </row>
    <row r="33" spans="2:8" s="89" customFormat="1">
      <c r="B33" s="134"/>
      <c r="C33" s="183"/>
      <c r="D33" s="183"/>
      <c r="E33" s="183"/>
      <c r="F33" s="183"/>
      <c r="G33" s="24"/>
      <c r="H33" s="135"/>
    </row>
    <row r="34" spans="2:8" s="89" customFormat="1" ht="110.25">
      <c r="B34" s="136">
        <f>+COUNT($B$33:B33)+1</f>
        <v>1</v>
      </c>
      <c r="C34" s="58"/>
      <c r="D34" s="59" t="s">
        <v>1014</v>
      </c>
      <c r="E34" s="57" t="s">
        <v>50</v>
      </c>
      <c r="F34" s="57">
        <v>1060</v>
      </c>
      <c r="G34" s="26"/>
      <c r="H34" s="135">
        <f t="shared" ref="H34" si="1">+$F34*G34</f>
        <v>0</v>
      </c>
    </row>
    <row r="35" spans="2:8" s="89" customFormat="1">
      <c r="B35" s="162"/>
      <c r="C35" s="163"/>
      <c r="D35" s="164" t="s">
        <v>514</v>
      </c>
      <c r="E35" s="165"/>
      <c r="F35" s="165"/>
      <c r="G35" s="159"/>
      <c r="H35" s="167"/>
    </row>
    <row r="36" spans="2:8" s="89" customFormat="1">
      <c r="B36" s="168"/>
      <c r="C36" s="169"/>
      <c r="D36" s="170" t="s">
        <v>515</v>
      </c>
      <c r="E36" s="171" t="s">
        <v>1015</v>
      </c>
      <c r="F36" s="171">
        <v>0.25</v>
      </c>
      <c r="G36" s="160"/>
      <c r="H36" s="173"/>
    </row>
    <row r="37" spans="2:8" s="89" customFormat="1">
      <c r="B37" s="168"/>
      <c r="C37" s="169"/>
      <c r="D37" s="170" t="s">
        <v>516</v>
      </c>
      <c r="E37" s="171" t="s">
        <v>1015</v>
      </c>
      <c r="F37" s="171">
        <v>0.06</v>
      </c>
      <c r="G37" s="160"/>
      <c r="H37" s="173"/>
    </row>
    <row r="38" spans="2:8" s="89" customFormat="1">
      <c r="B38" s="168"/>
      <c r="C38" s="169"/>
      <c r="D38" s="170" t="s">
        <v>517</v>
      </c>
      <c r="E38" s="171" t="s">
        <v>1015</v>
      </c>
      <c r="F38" s="171">
        <v>0.06</v>
      </c>
      <c r="G38" s="160"/>
      <c r="H38" s="173"/>
    </row>
    <row r="39" spans="2:8" s="89" customFormat="1">
      <c r="B39" s="168"/>
      <c r="C39" s="169"/>
      <c r="D39" s="170" t="s">
        <v>518</v>
      </c>
      <c r="E39" s="171" t="s">
        <v>1015</v>
      </c>
      <c r="F39" s="171">
        <v>0.19</v>
      </c>
      <c r="G39" s="160"/>
      <c r="H39" s="173"/>
    </row>
    <row r="40" spans="2:8" s="89" customFormat="1">
      <c r="B40" s="168"/>
      <c r="C40" s="169"/>
      <c r="D40" s="170" t="s">
        <v>519</v>
      </c>
      <c r="E40" s="171" t="s">
        <v>50</v>
      </c>
      <c r="F40" s="171">
        <v>1</v>
      </c>
      <c r="G40" s="160"/>
      <c r="H40" s="173"/>
    </row>
    <row r="41" spans="2:8" s="89" customFormat="1" ht="15.75" customHeight="1">
      <c r="B41" s="168"/>
      <c r="C41" s="169"/>
      <c r="D41" s="170" t="s">
        <v>520</v>
      </c>
      <c r="E41" s="171" t="s">
        <v>50</v>
      </c>
      <c r="F41" s="171">
        <v>1</v>
      </c>
      <c r="G41" s="160"/>
      <c r="H41" s="173"/>
    </row>
    <row r="42" spans="2:8" s="89" customFormat="1">
      <c r="B42" s="168"/>
      <c r="C42" s="169"/>
      <c r="D42" s="170" t="s">
        <v>521</v>
      </c>
      <c r="E42" s="171" t="s">
        <v>23</v>
      </c>
      <c r="F42" s="171">
        <v>0</v>
      </c>
      <c r="G42" s="160"/>
      <c r="H42" s="173"/>
    </row>
    <row r="43" spans="2:8" s="89" customFormat="1">
      <c r="B43" s="168"/>
      <c r="C43" s="169"/>
      <c r="D43" s="170" t="s">
        <v>522</v>
      </c>
      <c r="E43" s="171" t="s">
        <v>50</v>
      </c>
      <c r="F43" s="171">
        <v>1</v>
      </c>
      <c r="G43" s="160"/>
      <c r="H43" s="173"/>
    </row>
    <row r="44" spans="2:8" s="89" customFormat="1" ht="15.75" customHeight="1">
      <c r="B44" s="174"/>
      <c r="C44" s="175"/>
      <c r="D44" s="176" t="s">
        <v>523</v>
      </c>
      <c r="E44" s="177" t="s">
        <v>1015</v>
      </c>
      <c r="F44" s="177">
        <v>0.31</v>
      </c>
      <c r="G44" s="161"/>
      <c r="H44" s="179"/>
    </row>
    <row r="45" spans="2:8" s="89" customFormat="1" ht="47.25">
      <c r="B45" s="136">
        <f>+COUNT($B$33:B44)+1</f>
        <v>2</v>
      </c>
      <c r="C45" s="58"/>
      <c r="D45" s="59" t="s">
        <v>1333</v>
      </c>
      <c r="E45" s="57" t="s">
        <v>50</v>
      </c>
      <c r="F45" s="57">
        <v>65</v>
      </c>
      <c r="G45" s="26"/>
      <c r="H45" s="135">
        <f t="shared" ref="H45" si="2">+$F45*G45</f>
        <v>0</v>
      </c>
    </row>
    <row r="46" spans="2:8" s="89" customFormat="1" ht="94.5">
      <c r="B46" s="136">
        <f>+COUNT($B$33:B45)+1</f>
        <v>3</v>
      </c>
      <c r="C46" s="58"/>
      <c r="D46" s="59" t="s">
        <v>526</v>
      </c>
      <c r="E46" s="57" t="s">
        <v>23</v>
      </c>
      <c r="F46" s="57">
        <v>24</v>
      </c>
      <c r="G46" s="26"/>
      <c r="H46" s="135">
        <f t="shared" ref="H46:H48" si="3">+$F46*G46</f>
        <v>0</v>
      </c>
    </row>
    <row r="47" spans="2:8" s="89" customFormat="1" ht="78.75">
      <c r="B47" s="136">
        <f>+COUNT($B$33:B46)+1</f>
        <v>4</v>
      </c>
      <c r="C47" s="58"/>
      <c r="D47" s="59" t="s">
        <v>527</v>
      </c>
      <c r="E47" s="57" t="s">
        <v>508</v>
      </c>
      <c r="F47" s="57">
        <v>23</v>
      </c>
      <c r="G47" s="26"/>
      <c r="H47" s="135">
        <f t="shared" si="3"/>
        <v>0</v>
      </c>
    </row>
    <row r="48" spans="2:8" s="89" customFormat="1" ht="47.25">
      <c r="B48" s="136">
        <f>+COUNT($B$33:B47)+1</f>
        <v>5</v>
      </c>
      <c r="C48" s="58"/>
      <c r="D48" s="59" t="s">
        <v>528</v>
      </c>
      <c r="E48" s="57" t="s">
        <v>508</v>
      </c>
      <c r="F48" s="57">
        <v>23</v>
      </c>
      <c r="G48" s="26"/>
      <c r="H48" s="135">
        <f t="shared" si="3"/>
        <v>0</v>
      </c>
    </row>
    <row r="49" spans="2:10" s="89" customFormat="1" ht="15.75" customHeight="1">
      <c r="B49" s="141"/>
      <c r="C49" s="142"/>
      <c r="D49" s="143"/>
      <c r="E49" s="144"/>
      <c r="F49" s="145"/>
      <c r="G49" s="64"/>
      <c r="H49" s="146"/>
    </row>
    <row r="50" spans="2:10" s="89" customFormat="1" ht="16.5" thickBot="1">
      <c r="B50" s="147"/>
      <c r="C50" s="148"/>
      <c r="D50" s="148"/>
      <c r="E50" s="149"/>
      <c r="F50" s="149"/>
      <c r="G50" s="25" t="str">
        <f>C32&amp;" SKUPAJ:"</f>
        <v>GRADBENA DELA SKUPAJ:</v>
      </c>
      <c r="H50" s="150">
        <f>SUM(H$34:H$48)</f>
        <v>0</v>
      </c>
    </row>
    <row r="51" spans="2:10" s="89" customFormat="1">
      <c r="B51" s="152"/>
      <c r="C51" s="142"/>
      <c r="D51" s="153"/>
      <c r="E51" s="154"/>
      <c r="F51" s="145"/>
      <c r="G51" s="64"/>
      <c r="H51" s="146"/>
      <c r="J51" s="90"/>
    </row>
    <row r="52" spans="2:10" s="89" customFormat="1">
      <c r="B52" s="130" t="s">
        <v>45</v>
      </c>
      <c r="C52" s="182" t="s">
        <v>1334</v>
      </c>
      <c r="D52" s="182"/>
      <c r="E52" s="131"/>
      <c r="F52" s="132"/>
      <c r="G52" s="23"/>
      <c r="H52" s="133"/>
      <c r="J52" s="90"/>
    </row>
    <row r="53" spans="2:10" s="89" customFormat="1">
      <c r="B53" s="134" t="s">
        <v>46</v>
      </c>
      <c r="C53" s="183" t="s">
        <v>530</v>
      </c>
      <c r="D53" s="183"/>
      <c r="E53" s="183"/>
      <c r="F53" s="183"/>
      <c r="G53" s="24"/>
      <c r="H53" s="135"/>
    </row>
    <row r="54" spans="2:10" s="89" customFormat="1" ht="47.25">
      <c r="B54" s="136">
        <f>+COUNT(#REF!)+1</f>
        <v>1</v>
      </c>
      <c r="C54" s="58"/>
      <c r="D54" s="59" t="s">
        <v>1420</v>
      </c>
      <c r="E54" s="57" t="s">
        <v>508</v>
      </c>
      <c r="F54" s="57">
        <v>18</v>
      </c>
      <c r="G54" s="26"/>
      <c r="H54" s="135">
        <f>+$F54*G54</f>
        <v>0</v>
      </c>
      <c r="J54" s="90"/>
    </row>
    <row r="55" spans="2:10" s="89" customFormat="1" ht="47.25">
      <c r="B55" s="136">
        <f>+COUNT($B$54:B54)+1</f>
        <v>2</v>
      </c>
      <c r="C55" s="58"/>
      <c r="D55" s="59" t="s">
        <v>1421</v>
      </c>
      <c r="E55" s="57" t="s">
        <v>508</v>
      </c>
      <c r="F55" s="57">
        <v>5</v>
      </c>
      <c r="G55" s="26"/>
      <c r="H55" s="135">
        <f t="shared" ref="H55:H66" si="4">+$F55*G55</f>
        <v>0</v>
      </c>
    </row>
    <row r="56" spans="2:10" s="89" customFormat="1">
      <c r="B56" s="134" t="s">
        <v>55</v>
      </c>
      <c r="C56" s="183" t="s">
        <v>1335</v>
      </c>
      <c r="D56" s="183"/>
      <c r="E56" s="183"/>
      <c r="F56" s="183"/>
      <c r="G56" s="24"/>
      <c r="H56" s="135"/>
    </row>
    <row r="57" spans="2:10" s="89" customFormat="1" ht="94.5">
      <c r="B57" s="136">
        <f>+COUNT($B$54:B56)+1</f>
        <v>3</v>
      </c>
      <c r="C57" s="58"/>
      <c r="D57" s="59" t="s">
        <v>1413</v>
      </c>
      <c r="E57" s="57" t="s">
        <v>508</v>
      </c>
      <c r="F57" s="57">
        <v>22</v>
      </c>
      <c r="G57" s="26"/>
      <c r="H57" s="135">
        <f t="shared" si="4"/>
        <v>0</v>
      </c>
      <c r="J57" s="90"/>
    </row>
    <row r="58" spans="2:10" s="89" customFormat="1" ht="173.25">
      <c r="B58" s="136">
        <f>+COUNT($B$54:B57)+1</f>
        <v>4</v>
      </c>
      <c r="C58" s="58"/>
      <c r="D58" s="59" t="s">
        <v>1419</v>
      </c>
      <c r="E58" s="57" t="s">
        <v>508</v>
      </c>
      <c r="F58" s="57">
        <v>1</v>
      </c>
      <c r="G58" s="26"/>
      <c r="H58" s="135">
        <f t="shared" si="4"/>
        <v>0</v>
      </c>
    </row>
    <row r="59" spans="2:10" s="89" customFormat="1" ht="31.5">
      <c r="B59" s="136">
        <f>+COUNT($B$54:B58)+1</f>
        <v>5</v>
      </c>
      <c r="C59" s="58"/>
      <c r="D59" s="59" t="s">
        <v>534</v>
      </c>
      <c r="E59" s="57" t="s">
        <v>508</v>
      </c>
      <c r="F59" s="57">
        <v>1</v>
      </c>
      <c r="G59" s="26"/>
      <c r="H59" s="135">
        <f t="shared" si="4"/>
        <v>0</v>
      </c>
    </row>
    <row r="60" spans="2:10" s="89" customFormat="1" ht="31.5">
      <c r="B60" s="136">
        <f>+COUNT($B$54:B59)+1</f>
        <v>6</v>
      </c>
      <c r="C60" s="58"/>
      <c r="D60" s="59" t="s">
        <v>535</v>
      </c>
      <c r="E60" s="57" t="s">
        <v>508</v>
      </c>
      <c r="F60" s="57">
        <v>1</v>
      </c>
      <c r="G60" s="26"/>
      <c r="H60" s="135">
        <f t="shared" si="4"/>
        <v>0</v>
      </c>
      <c r="J60" s="90"/>
    </row>
    <row r="61" spans="2:10" s="89" customFormat="1" ht="15.75" customHeight="1">
      <c r="B61" s="136">
        <f>+COUNT($B$54:B60)+1</f>
        <v>7</v>
      </c>
      <c r="C61" s="58"/>
      <c r="D61" s="59" t="s">
        <v>536</v>
      </c>
      <c r="E61" s="57" t="s">
        <v>508</v>
      </c>
      <c r="F61" s="57">
        <v>23</v>
      </c>
      <c r="G61" s="26"/>
      <c r="H61" s="135">
        <f t="shared" si="4"/>
        <v>0</v>
      </c>
    </row>
    <row r="62" spans="2:10" s="89" customFormat="1" ht="31.5">
      <c r="B62" s="136">
        <f>+COUNT($B$54:B61)+1</f>
        <v>8</v>
      </c>
      <c r="C62" s="58"/>
      <c r="D62" s="59" t="s">
        <v>537</v>
      </c>
      <c r="E62" s="57" t="s">
        <v>508</v>
      </c>
      <c r="F62" s="57">
        <v>23</v>
      </c>
      <c r="G62" s="26"/>
      <c r="H62" s="135">
        <f t="shared" si="4"/>
        <v>0</v>
      </c>
      <c r="J62" s="90"/>
    </row>
    <row r="63" spans="2:10" s="89" customFormat="1" ht="31.5">
      <c r="B63" s="136">
        <f>+COUNT($B$54:B62)+1</f>
        <v>9</v>
      </c>
      <c r="C63" s="58"/>
      <c r="D63" s="59" t="s">
        <v>538</v>
      </c>
      <c r="E63" s="57" t="s">
        <v>508</v>
      </c>
      <c r="F63" s="57">
        <v>23</v>
      </c>
      <c r="G63" s="26"/>
      <c r="H63" s="135">
        <f t="shared" si="4"/>
        <v>0</v>
      </c>
    </row>
    <row r="64" spans="2:10" s="89" customFormat="1" ht="31.5">
      <c r="B64" s="136">
        <f>+COUNT($B$54:B63)+1</f>
        <v>10</v>
      </c>
      <c r="C64" s="58"/>
      <c r="D64" s="59" t="s">
        <v>539</v>
      </c>
      <c r="E64" s="57" t="s">
        <v>508</v>
      </c>
      <c r="F64" s="57">
        <v>23</v>
      </c>
      <c r="G64" s="26"/>
      <c r="H64" s="135">
        <f t="shared" si="4"/>
        <v>0</v>
      </c>
      <c r="J64" s="90"/>
    </row>
    <row r="65" spans="2:10" s="89" customFormat="1" ht="47.25">
      <c r="B65" s="136">
        <f>+COUNT($B$54:B64)+1</f>
        <v>11</v>
      </c>
      <c r="C65" s="58"/>
      <c r="D65" s="59" t="s">
        <v>540</v>
      </c>
      <c r="E65" s="57" t="s">
        <v>508</v>
      </c>
      <c r="F65" s="57">
        <v>23</v>
      </c>
      <c r="G65" s="26"/>
      <c r="H65" s="135">
        <f t="shared" si="4"/>
        <v>0</v>
      </c>
    </row>
    <row r="66" spans="2:10" s="89" customFormat="1" ht="47.25">
      <c r="B66" s="136">
        <f>+COUNT($B$54:B65)+1</f>
        <v>12</v>
      </c>
      <c r="C66" s="58"/>
      <c r="D66" s="59" t="s">
        <v>1336</v>
      </c>
      <c r="E66" s="57" t="s">
        <v>508</v>
      </c>
      <c r="F66" s="57">
        <v>13</v>
      </c>
      <c r="G66" s="26"/>
      <c r="H66" s="135">
        <f t="shared" si="4"/>
        <v>0</v>
      </c>
      <c r="J66" s="90"/>
    </row>
    <row r="67" spans="2:10" s="89" customFormat="1">
      <c r="B67" s="134" t="s">
        <v>57</v>
      </c>
      <c r="C67" s="183" t="s">
        <v>544</v>
      </c>
      <c r="D67" s="183"/>
      <c r="E67" s="183"/>
      <c r="F67" s="183"/>
      <c r="G67" s="24"/>
      <c r="H67" s="135"/>
      <c r="J67" s="90"/>
    </row>
    <row r="68" spans="2:10" s="89" customFormat="1" ht="47.25">
      <c r="B68" s="136">
        <f>+COUNT($B$54:B67)+1</f>
        <v>13</v>
      </c>
      <c r="C68" s="137"/>
      <c r="D68" s="138" t="s">
        <v>1017</v>
      </c>
      <c r="E68" s="139" t="s">
        <v>50</v>
      </c>
      <c r="F68" s="139">
        <v>1140</v>
      </c>
      <c r="G68" s="26"/>
      <c r="H68" s="135">
        <f t="shared" ref="H68" si="5">+$F68*G68</f>
        <v>0</v>
      </c>
      <c r="J68" s="90"/>
    </row>
    <row r="69" spans="2:10" s="89" customFormat="1" ht="31.5">
      <c r="B69" s="136">
        <f>+COUNT($B$54:B68)+1</f>
        <v>14</v>
      </c>
      <c r="C69" s="137"/>
      <c r="D69" s="138" t="s">
        <v>545</v>
      </c>
      <c r="E69" s="139" t="s">
        <v>50</v>
      </c>
      <c r="F69" s="139">
        <v>100</v>
      </c>
      <c r="G69" s="26"/>
      <c r="H69" s="135">
        <f t="shared" ref="H69:H77" si="6">+$F69*G69</f>
        <v>0</v>
      </c>
      <c r="J69" s="90"/>
    </row>
    <row r="70" spans="2:10" s="89" customFormat="1">
      <c r="B70" s="136">
        <f>+COUNT($B$54:B69)+1</f>
        <v>15</v>
      </c>
      <c r="C70" s="137"/>
      <c r="D70" s="138" t="s">
        <v>546</v>
      </c>
      <c r="E70" s="139"/>
      <c r="F70" s="139"/>
      <c r="G70" s="26"/>
      <c r="H70" s="135"/>
      <c r="J70" s="90"/>
    </row>
    <row r="71" spans="2:10" s="89" customFormat="1">
      <c r="B71" s="136"/>
      <c r="C71" s="137"/>
      <c r="D71" s="138" t="s">
        <v>547</v>
      </c>
      <c r="E71" s="139" t="s">
        <v>508</v>
      </c>
      <c r="F71" s="139">
        <v>1</v>
      </c>
      <c r="G71" s="26"/>
      <c r="H71" s="135">
        <f t="shared" si="6"/>
        <v>0</v>
      </c>
      <c r="J71" s="90"/>
    </row>
    <row r="72" spans="2:10" s="89" customFormat="1">
      <c r="B72" s="136"/>
      <c r="C72" s="137"/>
      <c r="D72" s="138" t="s">
        <v>548</v>
      </c>
      <c r="E72" s="139" t="s">
        <v>508</v>
      </c>
      <c r="F72" s="139">
        <v>25</v>
      </c>
      <c r="G72" s="26"/>
      <c r="H72" s="135">
        <f t="shared" si="6"/>
        <v>0</v>
      </c>
      <c r="J72" s="90"/>
    </row>
    <row r="73" spans="2:10" s="89" customFormat="1" ht="31.5">
      <c r="B73" s="136">
        <f>+COUNT($B$54:B72)+1</f>
        <v>16</v>
      </c>
      <c r="C73" s="137"/>
      <c r="D73" s="138" t="s">
        <v>549</v>
      </c>
      <c r="E73" s="139" t="s">
        <v>54</v>
      </c>
      <c r="F73" s="139">
        <v>230</v>
      </c>
      <c r="G73" s="26"/>
      <c r="H73" s="135">
        <f t="shared" si="6"/>
        <v>0</v>
      </c>
      <c r="J73" s="90"/>
    </row>
    <row r="74" spans="2:10" s="89" customFormat="1">
      <c r="B74" s="134" t="s">
        <v>58</v>
      </c>
      <c r="C74" s="183" t="s">
        <v>1337</v>
      </c>
      <c r="D74" s="183"/>
      <c r="E74" s="183"/>
      <c r="F74" s="183"/>
      <c r="G74" s="24"/>
      <c r="H74" s="135"/>
      <c r="J74" s="90"/>
    </row>
    <row r="75" spans="2:10" s="89" customFormat="1" ht="47.25">
      <c r="B75" s="136">
        <f>+COUNT($B$54:B74)+1</f>
        <v>17</v>
      </c>
      <c r="C75" s="137"/>
      <c r="D75" s="138" t="s">
        <v>551</v>
      </c>
      <c r="E75" s="139" t="s">
        <v>50</v>
      </c>
      <c r="F75" s="139">
        <v>1100</v>
      </c>
      <c r="G75" s="26"/>
      <c r="H75" s="135">
        <f t="shared" si="6"/>
        <v>0</v>
      </c>
      <c r="J75" s="90"/>
    </row>
    <row r="76" spans="2:10" s="89" customFormat="1" ht="63">
      <c r="B76" s="136">
        <f>+COUNT($B$54:B75)+1</f>
        <v>18</v>
      </c>
      <c r="C76" s="137"/>
      <c r="D76" s="138" t="s">
        <v>1403</v>
      </c>
      <c r="E76" s="139" t="s">
        <v>508</v>
      </c>
      <c r="F76" s="139">
        <v>23</v>
      </c>
      <c r="G76" s="26"/>
      <c r="H76" s="135">
        <f t="shared" si="6"/>
        <v>0</v>
      </c>
      <c r="J76" s="90"/>
    </row>
    <row r="77" spans="2:10" s="89" customFormat="1">
      <c r="B77" s="136">
        <f>+COUNT($B$54:B76)+1</f>
        <v>19</v>
      </c>
      <c r="C77" s="137"/>
      <c r="D77" s="138" t="s">
        <v>552</v>
      </c>
      <c r="E77" s="139" t="s">
        <v>508</v>
      </c>
      <c r="F77" s="139">
        <v>48</v>
      </c>
      <c r="G77" s="26"/>
      <c r="H77" s="135">
        <f t="shared" si="6"/>
        <v>0</v>
      </c>
      <c r="J77" s="90"/>
    </row>
    <row r="78" spans="2:10" s="89" customFormat="1" ht="15.75" customHeight="1">
      <c r="B78" s="141"/>
      <c r="C78" s="142"/>
      <c r="D78" s="143"/>
      <c r="E78" s="144"/>
      <c r="F78" s="145"/>
      <c r="G78" s="64"/>
      <c r="H78" s="146"/>
    </row>
    <row r="79" spans="2:10" s="89" customFormat="1" ht="16.5" thickBot="1">
      <c r="B79" s="147"/>
      <c r="C79" s="148"/>
      <c r="D79" s="148"/>
      <c r="E79" s="149"/>
      <c r="F79" s="149"/>
      <c r="G79" s="25" t="str">
        <f>C52&amp;" SKUPAJ:"</f>
        <v>MONTAŽNA DELA SKUPAJ:</v>
      </c>
      <c r="H79" s="150">
        <f>SUM(H$54:H$77)</f>
        <v>0</v>
      </c>
    </row>
    <row r="80" spans="2:10" s="89" customFormat="1">
      <c r="B80" s="152"/>
      <c r="C80" s="142"/>
      <c r="D80" s="153"/>
      <c r="E80" s="154"/>
      <c r="F80" s="145"/>
      <c r="G80" s="64"/>
      <c r="H80" s="146"/>
      <c r="J80" s="90"/>
    </row>
    <row r="81" spans="2:10" s="89" customFormat="1">
      <c r="B81" s="130" t="s">
        <v>49</v>
      </c>
      <c r="C81" s="182" t="s">
        <v>568</v>
      </c>
      <c r="D81" s="182"/>
      <c r="E81" s="131"/>
      <c r="F81" s="132"/>
      <c r="G81" s="23"/>
      <c r="H81" s="133"/>
      <c r="J81" s="90"/>
    </row>
    <row r="82" spans="2:10" s="89" customFormat="1" ht="15.75" customHeight="1">
      <c r="B82" s="134"/>
      <c r="C82" s="183"/>
      <c r="D82" s="183"/>
      <c r="E82" s="183"/>
      <c r="F82" s="183"/>
      <c r="G82" s="24"/>
      <c r="H82" s="135"/>
    </row>
    <row r="83" spans="2:10" s="89" customFormat="1">
      <c r="B83" s="136">
        <f>+COUNT($B82:B$82)+1</f>
        <v>1</v>
      </c>
      <c r="C83" s="58"/>
      <c r="D83" s="59" t="s">
        <v>569</v>
      </c>
      <c r="E83" s="57" t="s">
        <v>52</v>
      </c>
      <c r="F83" s="57">
        <v>1</v>
      </c>
      <c r="G83" s="26"/>
      <c r="H83" s="135">
        <f t="shared" ref="H83" si="7">+$F83*G83</f>
        <v>0</v>
      </c>
      <c r="J83" s="90"/>
    </row>
    <row r="84" spans="2:10" s="89" customFormat="1" ht="15.75" customHeight="1">
      <c r="B84" s="141"/>
      <c r="C84" s="142"/>
      <c r="D84" s="143"/>
      <c r="E84" s="144"/>
      <c r="F84" s="145"/>
      <c r="G84" s="64"/>
      <c r="H84" s="146"/>
    </row>
    <row r="85" spans="2:10" s="89" customFormat="1">
      <c r="B85" s="147"/>
      <c r="C85" s="148"/>
      <c r="D85" s="148"/>
      <c r="E85" s="149"/>
      <c r="F85" s="149"/>
      <c r="G85" s="25" t="str">
        <f>C81&amp;" SKUPAJ:"</f>
        <v>TRANSPORT SKUPAJ:</v>
      </c>
      <c r="H85" s="150">
        <f>SUM(H$83:H$83)</f>
        <v>0</v>
      </c>
    </row>
    <row r="87" spans="2:10" s="89" customFormat="1">
      <c r="B87" s="130" t="s">
        <v>53</v>
      </c>
      <c r="C87" s="182" t="s">
        <v>570</v>
      </c>
      <c r="D87" s="182"/>
      <c r="E87" s="131"/>
      <c r="F87" s="132"/>
      <c r="G87" s="23"/>
      <c r="H87" s="133"/>
      <c r="J87" s="90"/>
    </row>
    <row r="88" spans="2:10" s="89" customFormat="1">
      <c r="B88" s="134"/>
      <c r="C88" s="183"/>
      <c r="D88" s="183"/>
      <c r="E88" s="183"/>
      <c r="F88" s="183"/>
      <c r="G88" s="24"/>
      <c r="H88" s="135"/>
    </row>
    <row r="89" spans="2:10" s="89" customFormat="1">
      <c r="B89" s="136">
        <f>+COUNT($B$88:B88)+1</f>
        <v>1</v>
      </c>
      <c r="C89" s="58"/>
      <c r="D89" s="59" t="s">
        <v>571</v>
      </c>
      <c r="E89" s="57" t="s">
        <v>50</v>
      </c>
      <c r="F89" s="57">
        <v>1060</v>
      </c>
      <c r="G89" s="26"/>
      <c r="H89" s="135">
        <f t="shared" ref="H89:H92" si="8">+$F89*G89</f>
        <v>0</v>
      </c>
      <c r="J89" s="90"/>
    </row>
    <row r="90" spans="2:10" s="89" customFormat="1" ht="31.5">
      <c r="B90" s="136">
        <f>+COUNT($B$88:B89)+1</f>
        <v>2</v>
      </c>
      <c r="C90" s="58"/>
      <c r="D90" s="59" t="s">
        <v>572</v>
      </c>
      <c r="E90" s="57" t="s">
        <v>52</v>
      </c>
      <c r="F90" s="57">
        <v>1</v>
      </c>
      <c r="G90" s="26"/>
      <c r="H90" s="135">
        <f t="shared" si="8"/>
        <v>0</v>
      </c>
      <c r="J90" s="90"/>
    </row>
    <row r="91" spans="2:10" s="89" customFormat="1" ht="47.25">
      <c r="B91" s="136">
        <f>+COUNT($B$88:B90)+1</f>
        <v>3</v>
      </c>
      <c r="C91" s="137"/>
      <c r="D91" s="138" t="s">
        <v>1020</v>
      </c>
      <c r="E91" s="139" t="s">
        <v>52</v>
      </c>
      <c r="F91" s="139">
        <v>1</v>
      </c>
      <c r="G91" s="26"/>
      <c r="H91" s="135">
        <f t="shared" si="8"/>
        <v>0</v>
      </c>
      <c r="J91" s="90"/>
    </row>
    <row r="92" spans="2:10" s="89" customFormat="1">
      <c r="B92" s="136">
        <f>+COUNT($B$88:B91)+1</f>
        <v>4</v>
      </c>
      <c r="C92" s="137"/>
      <c r="D92" s="138" t="s">
        <v>573</v>
      </c>
      <c r="E92" s="139" t="s">
        <v>71</v>
      </c>
      <c r="F92" s="139">
        <v>14</v>
      </c>
      <c r="G92" s="26"/>
      <c r="H92" s="135">
        <f t="shared" si="8"/>
        <v>0</v>
      </c>
      <c r="J92" s="90"/>
    </row>
    <row r="93" spans="2:10" s="89" customFormat="1" ht="15.75" customHeight="1">
      <c r="B93" s="141"/>
      <c r="C93" s="142"/>
      <c r="D93" s="143"/>
      <c r="E93" s="144"/>
      <c r="F93" s="145"/>
      <c r="G93" s="64"/>
      <c r="H93" s="146"/>
    </row>
    <row r="94" spans="2:10" s="89" customFormat="1">
      <c r="B94" s="147"/>
      <c r="C94" s="148"/>
      <c r="D94" s="148"/>
      <c r="E94" s="149"/>
      <c r="F94" s="149"/>
      <c r="G94" s="25" t="str">
        <f>C87&amp;" SKUPAJ:"</f>
        <v>ZAKLJUČNA DELA SKUPAJ:</v>
      </c>
      <c r="H94" s="150">
        <f>SUM(H$89:H$92)</f>
        <v>0</v>
      </c>
    </row>
    <row r="96" spans="2:10" s="89" customFormat="1">
      <c r="B96" s="130" t="s">
        <v>68</v>
      </c>
      <c r="C96" s="182" t="s">
        <v>8</v>
      </c>
      <c r="D96" s="182"/>
      <c r="E96" s="131"/>
      <c r="F96" s="132"/>
      <c r="G96" s="23"/>
      <c r="H96" s="133"/>
      <c r="J96" s="90"/>
    </row>
    <row r="97" spans="2:10" s="89" customFormat="1">
      <c r="B97" s="134"/>
      <c r="C97" s="183"/>
      <c r="D97" s="183"/>
      <c r="E97" s="183"/>
      <c r="F97" s="183"/>
      <c r="G97" s="24"/>
      <c r="H97" s="135"/>
    </row>
    <row r="98" spans="2:10" s="89" customFormat="1">
      <c r="B98" s="136">
        <f>+COUNT($B$97:B97)+1</f>
        <v>1</v>
      </c>
      <c r="C98" s="58"/>
      <c r="D98" s="138" t="s">
        <v>1022</v>
      </c>
      <c r="E98" s="139" t="s">
        <v>52</v>
      </c>
      <c r="F98" s="139">
        <v>1</v>
      </c>
      <c r="G98" s="26"/>
      <c r="H98" s="135">
        <f t="shared" ref="H98" si="9">+$F98*G98</f>
        <v>0</v>
      </c>
      <c r="J98" s="90"/>
    </row>
    <row r="99" spans="2:10" s="89" customFormat="1" ht="15.75" customHeight="1">
      <c r="B99" s="136">
        <f>+COUNT($B$97:B98)+1</f>
        <v>2</v>
      </c>
      <c r="C99" s="58"/>
      <c r="D99" s="138" t="s">
        <v>70</v>
      </c>
      <c r="E99" s="139" t="s">
        <v>71</v>
      </c>
      <c r="F99" s="139">
        <v>10</v>
      </c>
      <c r="G99" s="26"/>
      <c r="H99" s="135">
        <f t="shared" ref="H99:H100" si="10">+$F99*G99</f>
        <v>0</v>
      </c>
    </row>
    <row r="100" spans="2:10" s="89" customFormat="1">
      <c r="B100" s="136">
        <f>+COUNT($B$97:B99)+1</f>
        <v>3</v>
      </c>
      <c r="C100" s="58"/>
      <c r="D100" s="138" t="s">
        <v>1023</v>
      </c>
      <c r="E100" s="139" t="s">
        <v>71</v>
      </c>
      <c r="F100" s="139">
        <v>20</v>
      </c>
      <c r="G100" s="26"/>
      <c r="H100" s="135">
        <f t="shared" si="10"/>
        <v>0</v>
      </c>
      <c r="J100" s="90"/>
    </row>
    <row r="101" spans="2:10" s="89" customFormat="1" ht="15.75" customHeight="1">
      <c r="B101" s="141"/>
      <c r="C101" s="142"/>
      <c r="D101" s="143"/>
      <c r="E101" s="144"/>
      <c r="F101" s="145"/>
      <c r="G101" s="64"/>
      <c r="H101" s="146"/>
    </row>
    <row r="102" spans="2:10" s="89" customFormat="1" ht="16.5" thickBot="1">
      <c r="B102" s="147"/>
      <c r="C102" s="148"/>
      <c r="D102" s="148"/>
      <c r="E102" s="149"/>
      <c r="F102" s="149"/>
      <c r="G102" s="25" t="str">
        <f>C96&amp;" SKUPAJ:"</f>
        <v>TUJE STORITVE SKUPAJ:</v>
      </c>
      <c r="H102" s="150">
        <f>SUM(H$98:H$100)</f>
        <v>0</v>
      </c>
    </row>
  </sheetData>
  <sheetProtection algorithmName="SHA-512" hashValue="2Y7KIJHycv2LImoX/RdO3XcFuD0AYmjGLXJE9RHd68uG9+qOmDxvwt19cDZe1OSbKzAJ1lgONTSkmmCkt5LpWg==" saltValue="9AU84qbNq9+tnKH3LCZepg==" spinCount="100000" sheet="1" objects="1" scenarios="1"/>
  <mergeCells count="16">
    <mergeCell ref="C96:D96"/>
    <mergeCell ref="C97:F97"/>
    <mergeCell ref="C81:D81"/>
    <mergeCell ref="C82:F82"/>
    <mergeCell ref="C56:F56"/>
    <mergeCell ref="C67:F67"/>
    <mergeCell ref="C74:F74"/>
    <mergeCell ref="C22:F22"/>
    <mergeCell ref="C87:D87"/>
    <mergeCell ref="C88:F88"/>
    <mergeCell ref="C52:D52"/>
    <mergeCell ref="C53:F53"/>
    <mergeCell ref="C33:F33"/>
    <mergeCell ref="C24:D24"/>
    <mergeCell ref="C25:F25"/>
    <mergeCell ref="C32:D32"/>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1" manualBreakCount="1">
    <brk id="76" min="1" max="7" man="1"/>
  </rowBreaks>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3AE49-7807-46A8-B0E8-FF35ED831364}">
  <sheetPr>
    <tabColor rgb="FFFF0000"/>
  </sheetPr>
  <dimension ref="B1:K70"/>
  <sheetViews>
    <sheetView view="pageBreakPreview" zoomScaleNormal="100" zoomScaleSheetLayoutView="100" workbookViewId="0">
      <selection activeCell="F4" sqref="F4"/>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592</v>
      </c>
      <c r="C1" s="85" t="str">
        <f ca="1">MID(CELL("filename",A1),FIND("]",CELL("filename",A1))+1,255)</f>
        <v>ELEKTRO KANALIZACIJA - 2</v>
      </c>
    </row>
    <row r="3" spans="2:10">
      <c r="B3" s="91" t="s">
        <v>14</v>
      </c>
    </row>
    <row r="4" spans="2:10">
      <c r="B4" s="93" t="str">
        <f ca="1">"REKAPITULACIJA "&amp;C1</f>
        <v>REKAPITULACIJA ELEKTRO KANALIZACIJA - 2</v>
      </c>
      <c r="C4" s="94"/>
      <c r="D4" s="94"/>
      <c r="E4" s="95"/>
      <c r="F4" s="95"/>
      <c r="G4" s="19"/>
      <c r="H4" s="57"/>
      <c r="I4" s="96"/>
    </row>
    <row r="5" spans="2:10">
      <c r="B5" s="97"/>
      <c r="C5" s="98"/>
      <c r="D5" s="99"/>
      <c r="H5" s="100"/>
      <c r="I5" s="101"/>
      <c r="J5" s="102"/>
    </row>
    <row r="6" spans="2:10">
      <c r="B6" s="103" t="s">
        <v>47</v>
      </c>
      <c r="D6" s="104" t="str">
        <f>VLOOKUP(B6,$B$18:$H$9826,2,FALSE)</f>
        <v>PRIPRAVLJALNA DELA</v>
      </c>
      <c r="E6" s="105"/>
      <c r="F6" s="88"/>
      <c r="H6" s="106">
        <f>VLOOKUP($D6&amp;" SKUPAJ:",$G$18:H$9826,2,FALSE)</f>
        <v>0</v>
      </c>
      <c r="I6" s="107"/>
      <c r="J6" s="108"/>
    </row>
    <row r="7" spans="2:10">
      <c r="B7" s="103"/>
      <c r="D7" s="104"/>
      <c r="E7" s="105"/>
      <c r="F7" s="88"/>
      <c r="H7" s="106"/>
      <c r="I7" s="109"/>
      <c r="J7" s="110"/>
    </row>
    <row r="8" spans="2:10">
      <c r="B8" s="103" t="s">
        <v>48</v>
      </c>
      <c r="D8" s="104" t="str">
        <f>VLOOKUP(B8,$B$18:$H$9826,2,FALSE)</f>
        <v>GRADBENA DELA</v>
      </c>
      <c r="E8" s="105"/>
      <c r="F8" s="88"/>
      <c r="H8" s="106">
        <f>VLOOKUP($D8&amp;" SKUPAJ:",$G$18:H$9826,2,FALSE)</f>
        <v>0</v>
      </c>
      <c r="I8" s="111"/>
      <c r="J8" s="112"/>
    </row>
    <row r="9" spans="2:10">
      <c r="B9" s="103"/>
      <c r="D9" s="104"/>
      <c r="E9" s="105"/>
      <c r="F9" s="88"/>
      <c r="H9" s="106"/>
      <c r="I9" s="96"/>
    </row>
    <row r="10" spans="2:10">
      <c r="B10" s="103" t="s">
        <v>45</v>
      </c>
      <c r="D10" s="104" t="str">
        <f>VLOOKUP(B10,$B$18:$H$9826,2,FALSE)</f>
        <v>MONTAŽNA DELA</v>
      </c>
      <c r="E10" s="105"/>
      <c r="F10" s="88"/>
      <c r="H10" s="106">
        <f>VLOOKUP($D10&amp;" SKUPAJ:",$G$18:H$9826,2,FALSE)</f>
        <v>0</v>
      </c>
    </row>
    <row r="11" spans="2:10">
      <c r="B11" s="103"/>
      <c r="D11" s="104"/>
      <c r="E11" s="105"/>
      <c r="F11" s="88"/>
      <c r="H11" s="106"/>
    </row>
    <row r="12" spans="2:10">
      <c r="B12" s="103" t="s">
        <v>49</v>
      </c>
      <c r="D12" s="104" t="str">
        <f>VLOOKUP(B12,$B$18:$H$9826,2,FALSE)</f>
        <v>TRANSPORT</v>
      </c>
      <c r="E12" s="105"/>
      <c r="F12" s="88"/>
      <c r="H12" s="106">
        <f>VLOOKUP($D12&amp;" SKUPAJ:",$G$18:H$9826,2,FALSE)</f>
        <v>0</v>
      </c>
    </row>
    <row r="13" spans="2:10">
      <c r="B13" s="103"/>
      <c r="D13" s="104"/>
      <c r="E13" s="105"/>
      <c r="F13" s="88"/>
      <c r="H13" s="106"/>
    </row>
    <row r="14" spans="2:10">
      <c r="B14" s="103" t="s">
        <v>53</v>
      </c>
      <c r="D14" s="104" t="str">
        <f>VLOOKUP(B14,$B$18:$H$9826,2,FALSE)</f>
        <v>ZAKLJUČNA DELA</v>
      </c>
      <c r="E14" s="105"/>
      <c r="F14" s="88"/>
      <c r="H14" s="106">
        <f>VLOOKUP($D14&amp;" SKUPAJ:",$G$18:H$9826,2,FALSE)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ELEKTRO KANALIZACIJA - 2 (BREZ DDV):</v>
      </c>
      <c r="H16" s="124">
        <f>ROUND(SUM(H6:H14),2)</f>
        <v>0</v>
      </c>
    </row>
    <row r="18" spans="2:11" s="89" customFormat="1" ht="16.5" thickBot="1">
      <c r="B18" s="125" t="s">
        <v>0</v>
      </c>
      <c r="C18" s="126" t="s">
        <v>1</v>
      </c>
      <c r="D18" s="127" t="s">
        <v>2</v>
      </c>
      <c r="E18" s="128" t="s">
        <v>3</v>
      </c>
      <c r="F18" s="128" t="s">
        <v>4</v>
      </c>
      <c r="G18" s="22" t="s">
        <v>5</v>
      </c>
      <c r="H18" s="128" t="s">
        <v>6</v>
      </c>
    </row>
    <row r="20" spans="2:11" ht="33" customHeight="1">
      <c r="B20" s="129"/>
      <c r="C20" s="185" t="s">
        <v>1021</v>
      </c>
      <c r="D20" s="185"/>
      <c r="E20" s="185"/>
      <c r="F20" s="185"/>
      <c r="G20" s="78"/>
      <c r="H20" s="129"/>
    </row>
    <row r="22" spans="2:11" s="89" customFormat="1">
      <c r="B22" s="130" t="s">
        <v>47</v>
      </c>
      <c r="C22" s="182" t="s">
        <v>510</v>
      </c>
      <c r="D22" s="182"/>
      <c r="E22" s="131"/>
      <c r="F22" s="132"/>
      <c r="G22" s="23"/>
      <c r="H22" s="133"/>
    </row>
    <row r="23" spans="2:11" s="89" customFormat="1">
      <c r="B23" s="134"/>
      <c r="C23" s="183"/>
      <c r="D23" s="183"/>
      <c r="E23" s="183"/>
      <c r="F23" s="183"/>
      <c r="G23" s="24"/>
      <c r="H23" s="135"/>
    </row>
    <row r="24" spans="2:11" s="89" customFormat="1" ht="31.5">
      <c r="B24" s="136">
        <f>+COUNT($B$23:B23)+1</f>
        <v>1</v>
      </c>
      <c r="C24" s="58"/>
      <c r="D24" s="59" t="s">
        <v>574</v>
      </c>
      <c r="E24" s="57" t="s">
        <v>50</v>
      </c>
      <c r="F24" s="57">
        <v>580</v>
      </c>
      <c r="G24" s="26"/>
      <c r="H24" s="135">
        <f>+$F24*G24</f>
        <v>0</v>
      </c>
      <c r="K24" s="87"/>
    </row>
    <row r="25" spans="2:11" s="89" customFormat="1" ht="47.25">
      <c r="B25" s="136">
        <f>+COUNT($B$23:B24)+1</f>
        <v>2</v>
      </c>
      <c r="C25" s="58"/>
      <c r="D25" s="59" t="s">
        <v>575</v>
      </c>
      <c r="E25" s="57" t="s">
        <v>50</v>
      </c>
      <c r="F25" s="57">
        <v>580</v>
      </c>
      <c r="G25" s="26"/>
      <c r="H25" s="135">
        <f t="shared" ref="H25:H27" si="0">+$F25*G25</f>
        <v>0</v>
      </c>
      <c r="K25" s="87"/>
    </row>
    <row r="26" spans="2:11" s="89" customFormat="1">
      <c r="B26" s="136">
        <f>+COUNT($B$23:B25)+1</f>
        <v>3</v>
      </c>
      <c r="C26" s="58"/>
      <c r="D26" s="59" t="s">
        <v>513</v>
      </c>
      <c r="E26" s="57" t="s">
        <v>71</v>
      </c>
      <c r="F26" s="57">
        <v>10</v>
      </c>
      <c r="G26" s="26"/>
      <c r="H26" s="135">
        <f t="shared" si="0"/>
        <v>0</v>
      </c>
      <c r="K26" s="87"/>
    </row>
    <row r="27" spans="2:11" s="89" customFormat="1">
      <c r="B27" s="136">
        <f>+COUNT($B$23:B26)+1</f>
        <v>4</v>
      </c>
      <c r="C27" s="58"/>
      <c r="D27" s="59" t="s">
        <v>1339</v>
      </c>
      <c r="E27" s="57" t="s">
        <v>52</v>
      </c>
      <c r="F27" s="57">
        <v>1</v>
      </c>
      <c r="G27" s="26"/>
      <c r="H27" s="135">
        <f t="shared" si="0"/>
        <v>0</v>
      </c>
      <c r="K27" s="87"/>
    </row>
    <row r="28" spans="2:11" s="89" customFormat="1" ht="15.75" customHeight="1">
      <c r="B28" s="141"/>
      <c r="C28" s="142"/>
      <c r="D28" s="143"/>
      <c r="E28" s="144"/>
      <c r="F28" s="145"/>
      <c r="G28" s="64"/>
      <c r="H28" s="146"/>
    </row>
    <row r="29" spans="2:11" s="89" customFormat="1" ht="16.5" thickBot="1">
      <c r="B29" s="147"/>
      <c r="C29" s="148"/>
      <c r="D29" s="148"/>
      <c r="E29" s="149"/>
      <c r="F29" s="149"/>
      <c r="G29" s="25" t="str">
        <f>C22&amp;" SKUPAJ:"</f>
        <v>PRIPRAVLJALNA DELA SKUPAJ:</v>
      </c>
      <c r="H29" s="150">
        <f>SUM(H$24:H$27)</f>
        <v>0</v>
      </c>
    </row>
    <row r="30" spans="2:11" s="89" customFormat="1">
      <c r="B30" s="141"/>
      <c r="C30" s="142"/>
      <c r="D30" s="143"/>
      <c r="E30" s="144"/>
      <c r="F30" s="145"/>
      <c r="G30" s="64"/>
      <c r="H30" s="146"/>
    </row>
    <row r="31" spans="2:11" s="89" customFormat="1">
      <c r="B31" s="130" t="s">
        <v>48</v>
      </c>
      <c r="C31" s="182" t="s">
        <v>340</v>
      </c>
      <c r="D31" s="182"/>
      <c r="E31" s="131"/>
      <c r="F31" s="132"/>
      <c r="G31" s="23"/>
      <c r="H31" s="133"/>
    </row>
    <row r="32" spans="2:11" s="89" customFormat="1">
      <c r="B32" s="134"/>
      <c r="C32" s="183"/>
      <c r="D32" s="183"/>
      <c r="E32" s="183"/>
      <c r="F32" s="183"/>
      <c r="G32" s="24"/>
      <c r="H32" s="135"/>
    </row>
    <row r="33" spans="2:8" s="89" customFormat="1" ht="110.25">
      <c r="B33" s="136">
        <f>+COUNT($B$32:B32)+1</f>
        <v>1</v>
      </c>
      <c r="C33" s="58"/>
      <c r="D33" s="59" t="s">
        <v>1340</v>
      </c>
      <c r="E33" s="57" t="s">
        <v>50</v>
      </c>
      <c r="F33" s="57">
        <v>580</v>
      </c>
      <c r="G33" s="26"/>
      <c r="H33" s="135">
        <f t="shared" ref="H33" si="1">+$F33*G33</f>
        <v>0</v>
      </c>
    </row>
    <row r="34" spans="2:8" s="89" customFormat="1">
      <c r="B34" s="162"/>
      <c r="C34" s="163"/>
      <c r="D34" s="164" t="s">
        <v>514</v>
      </c>
      <c r="E34" s="165"/>
      <c r="F34" s="165"/>
      <c r="G34" s="159"/>
      <c r="H34" s="167"/>
    </row>
    <row r="35" spans="2:8" s="89" customFormat="1">
      <c r="B35" s="168"/>
      <c r="C35" s="169"/>
      <c r="D35" s="170" t="s">
        <v>515</v>
      </c>
      <c r="E35" s="171" t="s">
        <v>1015</v>
      </c>
      <c r="F35" s="171">
        <v>0.4</v>
      </c>
      <c r="G35" s="160"/>
      <c r="H35" s="173"/>
    </row>
    <row r="36" spans="2:8" s="89" customFormat="1">
      <c r="B36" s="168"/>
      <c r="C36" s="169"/>
      <c r="D36" s="170" t="s">
        <v>516</v>
      </c>
      <c r="E36" s="171" t="s">
        <v>1015</v>
      </c>
      <c r="F36" s="171">
        <v>0.1</v>
      </c>
      <c r="G36" s="160"/>
      <c r="H36" s="173"/>
    </row>
    <row r="37" spans="2:8" s="89" customFormat="1">
      <c r="B37" s="168"/>
      <c r="C37" s="169"/>
      <c r="D37" s="170" t="s">
        <v>1341</v>
      </c>
      <c r="E37" s="171" t="s">
        <v>1015</v>
      </c>
      <c r="F37" s="171">
        <v>0.09</v>
      </c>
      <c r="G37" s="160"/>
      <c r="H37" s="173"/>
    </row>
    <row r="38" spans="2:8" s="89" customFormat="1">
      <c r="B38" s="168"/>
      <c r="C38" s="169"/>
      <c r="D38" s="170" t="s">
        <v>1342</v>
      </c>
      <c r="E38" s="171" t="s">
        <v>1015</v>
      </c>
      <c r="F38" s="171">
        <v>0.3</v>
      </c>
      <c r="G38" s="160"/>
      <c r="H38" s="173"/>
    </row>
    <row r="39" spans="2:8" s="89" customFormat="1">
      <c r="B39" s="168"/>
      <c r="C39" s="169"/>
      <c r="D39" s="170" t="s">
        <v>576</v>
      </c>
      <c r="E39" s="171" t="s">
        <v>50</v>
      </c>
      <c r="F39" s="171">
        <v>1</v>
      </c>
      <c r="G39" s="160"/>
      <c r="H39" s="173"/>
    </row>
    <row r="40" spans="2:8" s="89" customFormat="1">
      <c r="B40" s="168"/>
      <c r="C40" s="169"/>
      <c r="D40" s="170" t="s">
        <v>520</v>
      </c>
      <c r="E40" s="171" t="s">
        <v>50</v>
      </c>
      <c r="F40" s="171">
        <v>1</v>
      </c>
      <c r="G40" s="160"/>
      <c r="H40" s="173"/>
    </row>
    <row r="41" spans="2:8" s="89" customFormat="1">
      <c r="B41" s="168"/>
      <c r="C41" s="169"/>
      <c r="D41" s="170" t="s">
        <v>521</v>
      </c>
      <c r="E41" s="171" t="s">
        <v>23</v>
      </c>
      <c r="F41" s="171">
        <v>0</v>
      </c>
      <c r="G41" s="160"/>
      <c r="H41" s="173"/>
    </row>
    <row r="42" spans="2:8" s="89" customFormat="1">
      <c r="B42" s="168"/>
      <c r="C42" s="169"/>
      <c r="D42" s="170" t="s">
        <v>522</v>
      </c>
      <c r="E42" s="171" t="s">
        <v>50</v>
      </c>
      <c r="F42" s="171">
        <v>1</v>
      </c>
      <c r="G42" s="160"/>
      <c r="H42" s="173"/>
    </row>
    <row r="43" spans="2:8" s="89" customFormat="1">
      <c r="B43" s="174"/>
      <c r="C43" s="175"/>
      <c r="D43" s="176" t="s">
        <v>523</v>
      </c>
      <c r="E43" s="177" t="s">
        <v>1015</v>
      </c>
      <c r="F43" s="177">
        <v>0.5</v>
      </c>
      <c r="G43" s="161"/>
      <c r="H43" s="179"/>
    </row>
    <row r="44" spans="2:8" s="89" customFormat="1" ht="47.25">
      <c r="B44" s="136">
        <f>+COUNT($B$32:B43)+1</f>
        <v>2</v>
      </c>
      <c r="C44" s="58"/>
      <c r="D44" s="59" t="s">
        <v>1343</v>
      </c>
      <c r="E44" s="57" t="s">
        <v>25</v>
      </c>
      <c r="F44" s="57">
        <v>12.5</v>
      </c>
      <c r="G44" s="26"/>
      <c r="H44" s="135">
        <f t="shared" ref="H44" si="2">+$F44*G44</f>
        <v>0</v>
      </c>
    </row>
    <row r="45" spans="2:8" s="89" customFormat="1" ht="78.75">
      <c r="B45" s="136">
        <f>+COUNT($B$32:B44)+1</f>
        <v>3</v>
      </c>
      <c r="C45" s="58"/>
      <c r="D45" s="59" t="s">
        <v>1344</v>
      </c>
      <c r="E45" s="57" t="s">
        <v>23</v>
      </c>
      <c r="F45" s="57">
        <v>10</v>
      </c>
      <c r="G45" s="26"/>
      <c r="H45" s="135">
        <f t="shared" ref="H45:H47" si="3">+$F45*G45</f>
        <v>0</v>
      </c>
    </row>
    <row r="46" spans="2:8" s="89" customFormat="1" ht="78.75">
      <c r="B46" s="136">
        <f>+COUNT($B$32:B45)+1</f>
        <v>4</v>
      </c>
      <c r="C46" s="58"/>
      <c r="D46" s="59" t="s">
        <v>1345</v>
      </c>
      <c r="E46" s="57" t="s">
        <v>23</v>
      </c>
      <c r="F46" s="57">
        <v>1</v>
      </c>
      <c r="G46" s="26"/>
      <c r="H46" s="135">
        <f t="shared" si="3"/>
        <v>0</v>
      </c>
    </row>
    <row r="47" spans="2:8" s="89" customFormat="1" ht="31.5">
      <c r="B47" s="136">
        <f>+COUNT($B$32:B46)+1</f>
        <v>5</v>
      </c>
      <c r="C47" s="58"/>
      <c r="D47" s="59" t="s">
        <v>1346</v>
      </c>
      <c r="E47" s="57" t="s">
        <v>54</v>
      </c>
      <c r="F47" s="57">
        <v>25</v>
      </c>
      <c r="G47" s="26"/>
      <c r="H47" s="135">
        <f t="shared" si="3"/>
        <v>0</v>
      </c>
    </row>
    <row r="48" spans="2:8" s="89" customFormat="1" ht="15.75" customHeight="1">
      <c r="B48" s="141"/>
      <c r="C48" s="142"/>
      <c r="D48" s="143"/>
      <c r="E48" s="144"/>
      <c r="F48" s="145"/>
      <c r="G48" s="64"/>
      <c r="H48" s="146"/>
    </row>
    <row r="49" spans="2:10" s="89" customFormat="1" ht="16.5" thickBot="1">
      <c r="B49" s="147"/>
      <c r="C49" s="148"/>
      <c r="D49" s="148"/>
      <c r="E49" s="149"/>
      <c r="F49" s="149"/>
      <c r="G49" s="25" t="str">
        <f>C31&amp;" SKUPAJ:"</f>
        <v>GRADBENA DELA SKUPAJ:</v>
      </c>
      <c r="H49" s="150">
        <f>SUM(H$33:H$47)</f>
        <v>0</v>
      </c>
    </row>
    <row r="50" spans="2:10" s="89" customFormat="1">
      <c r="B50" s="152"/>
      <c r="C50" s="142"/>
      <c r="D50" s="153"/>
      <c r="E50" s="154"/>
      <c r="F50" s="145"/>
      <c r="G50" s="64"/>
      <c r="H50" s="146"/>
      <c r="J50" s="90"/>
    </row>
    <row r="51" spans="2:10" s="89" customFormat="1">
      <c r="B51" s="130" t="s">
        <v>45</v>
      </c>
      <c r="C51" s="182" t="s">
        <v>1334</v>
      </c>
      <c r="D51" s="182"/>
      <c r="E51" s="131"/>
      <c r="F51" s="132"/>
      <c r="G51" s="23"/>
      <c r="H51" s="133"/>
      <c r="J51" s="90"/>
    </row>
    <row r="52" spans="2:10" s="89" customFormat="1">
      <c r="B52" s="134" t="s">
        <v>46</v>
      </c>
      <c r="C52" s="183" t="s">
        <v>1347</v>
      </c>
      <c r="D52" s="183"/>
      <c r="E52" s="183"/>
      <c r="F52" s="183"/>
      <c r="G52" s="24"/>
      <c r="H52" s="135"/>
    </row>
    <row r="53" spans="2:10" s="89" customFormat="1" ht="78.75">
      <c r="B53" s="136">
        <f>+COUNT($B$52:B52)+1</f>
        <v>1</v>
      </c>
      <c r="C53" s="58"/>
      <c r="D53" s="59" t="s">
        <v>585</v>
      </c>
      <c r="E53" s="57" t="s">
        <v>50</v>
      </c>
      <c r="F53" s="57">
        <v>50</v>
      </c>
      <c r="G53" s="26"/>
      <c r="H53" s="135">
        <f t="shared" ref="H53" si="4">+$F53*G53</f>
        <v>0</v>
      </c>
      <c r="J53" s="90"/>
    </row>
    <row r="54" spans="2:10" s="89" customFormat="1" ht="15.75" customHeight="1">
      <c r="B54" s="141"/>
      <c r="C54" s="142"/>
      <c r="D54" s="143"/>
      <c r="E54" s="144"/>
      <c r="F54" s="145"/>
      <c r="G54" s="64"/>
      <c r="H54" s="146"/>
    </row>
    <row r="55" spans="2:10" s="89" customFormat="1" ht="16.5" thickBot="1">
      <c r="B55" s="147"/>
      <c r="C55" s="148"/>
      <c r="D55" s="148"/>
      <c r="E55" s="149"/>
      <c r="F55" s="149"/>
      <c r="G55" s="25" t="str">
        <f>C51&amp;" SKUPAJ:"</f>
        <v>MONTAŽNA DELA SKUPAJ:</v>
      </c>
      <c r="H55" s="150">
        <f>SUM(H$53:H$53)</f>
        <v>0</v>
      </c>
    </row>
    <row r="56" spans="2:10" s="89" customFormat="1">
      <c r="B56" s="152"/>
      <c r="C56" s="142"/>
      <c r="D56" s="153"/>
      <c r="E56" s="154"/>
      <c r="F56" s="145"/>
      <c r="G56" s="64"/>
      <c r="H56" s="146"/>
      <c r="J56" s="90"/>
    </row>
    <row r="57" spans="2:10" s="89" customFormat="1">
      <c r="B57" s="130" t="s">
        <v>49</v>
      </c>
      <c r="C57" s="182" t="s">
        <v>568</v>
      </c>
      <c r="D57" s="182"/>
      <c r="E57" s="131"/>
      <c r="F57" s="132"/>
      <c r="G57" s="23"/>
      <c r="H57" s="133"/>
      <c r="J57" s="90"/>
    </row>
    <row r="58" spans="2:10" s="89" customFormat="1">
      <c r="B58" s="134"/>
      <c r="C58" s="183"/>
      <c r="D58" s="183"/>
      <c r="E58" s="183"/>
      <c r="F58" s="183"/>
      <c r="G58" s="24"/>
      <c r="H58" s="135"/>
    </row>
    <row r="59" spans="2:10" s="89" customFormat="1">
      <c r="B59" s="136">
        <f>+COUNT($B$58:B58)+1</f>
        <v>1</v>
      </c>
      <c r="C59" s="58"/>
      <c r="D59" s="59" t="s">
        <v>569</v>
      </c>
      <c r="E59" s="57" t="s">
        <v>52</v>
      </c>
      <c r="F59" s="57">
        <v>1</v>
      </c>
      <c r="G59" s="26"/>
      <c r="H59" s="135">
        <f>+$F59*G59</f>
        <v>0</v>
      </c>
      <c r="J59" s="90"/>
    </row>
    <row r="60" spans="2:10" s="89" customFormat="1" ht="15.75" customHeight="1">
      <c r="B60" s="141"/>
      <c r="C60" s="142"/>
      <c r="D60" s="143"/>
      <c r="E60" s="144"/>
      <c r="F60" s="145"/>
      <c r="G60" s="64"/>
      <c r="H60" s="146"/>
    </row>
    <row r="61" spans="2:10" s="89" customFormat="1" ht="16.5" thickBot="1">
      <c r="B61" s="147"/>
      <c r="C61" s="148"/>
      <c r="D61" s="148"/>
      <c r="E61" s="149"/>
      <c r="F61" s="149"/>
      <c r="G61" s="25" t="str">
        <f>C57&amp;" SKUPAJ:"</f>
        <v>TRANSPORT SKUPAJ:</v>
      </c>
      <c r="H61" s="150">
        <f>SUM(H$59:H$59)</f>
        <v>0</v>
      </c>
    </row>
    <row r="62" spans="2:10" s="89" customFormat="1">
      <c r="B62" s="152"/>
      <c r="C62" s="142"/>
      <c r="D62" s="153"/>
      <c r="E62" s="154"/>
      <c r="F62" s="145"/>
      <c r="G62" s="64"/>
      <c r="H62" s="146"/>
      <c r="J62" s="90"/>
    </row>
    <row r="63" spans="2:10" s="89" customFormat="1">
      <c r="B63" s="130" t="s">
        <v>53</v>
      </c>
      <c r="C63" s="182" t="s">
        <v>570</v>
      </c>
      <c r="D63" s="182"/>
      <c r="E63" s="131"/>
      <c r="F63" s="132"/>
      <c r="G63" s="23"/>
      <c r="H63" s="133"/>
      <c r="J63" s="90"/>
    </row>
    <row r="64" spans="2:10" s="89" customFormat="1">
      <c r="B64" s="134"/>
      <c r="C64" s="183"/>
      <c r="D64" s="183"/>
      <c r="E64" s="183"/>
      <c r="F64" s="183"/>
      <c r="G64" s="24"/>
      <c r="H64" s="135"/>
    </row>
    <row r="65" spans="2:10" s="89" customFormat="1" ht="31.5">
      <c r="B65" s="136">
        <f>+COUNT($B$64:B64)+1</f>
        <v>1</v>
      </c>
      <c r="C65" s="58"/>
      <c r="D65" s="59" t="s">
        <v>586</v>
      </c>
      <c r="E65" s="57" t="s">
        <v>50</v>
      </c>
      <c r="F65" s="57">
        <v>580</v>
      </c>
      <c r="G65" s="26"/>
      <c r="H65" s="135">
        <f>+$F65*G65</f>
        <v>0</v>
      </c>
      <c r="J65" s="90"/>
    </row>
    <row r="66" spans="2:10" s="89" customFormat="1">
      <c r="B66" s="136">
        <f>+COUNT($B$64:B65)+1</f>
        <v>2</v>
      </c>
      <c r="C66" s="58"/>
      <c r="D66" s="138" t="s">
        <v>1022</v>
      </c>
      <c r="E66" s="57" t="s">
        <v>52</v>
      </c>
      <c r="F66" s="57">
        <v>1</v>
      </c>
      <c r="G66" s="26"/>
      <c r="H66" s="135">
        <f t="shared" ref="H66:H68" si="5">+$F66*G66</f>
        <v>0</v>
      </c>
      <c r="J66" s="90"/>
    </row>
    <row r="67" spans="2:10" s="89" customFormat="1">
      <c r="B67" s="136">
        <f>+COUNT($B$64:B66)+1</f>
        <v>3</v>
      </c>
      <c r="C67" s="58"/>
      <c r="D67" s="138" t="s">
        <v>70</v>
      </c>
      <c r="E67" s="57" t="s">
        <v>1027</v>
      </c>
      <c r="F67" s="57">
        <v>20</v>
      </c>
      <c r="G67" s="26"/>
      <c r="H67" s="135">
        <f t="shared" si="5"/>
        <v>0</v>
      </c>
      <c r="J67" s="90"/>
    </row>
    <row r="68" spans="2:10" s="89" customFormat="1">
      <c r="B68" s="136">
        <f>+COUNT($B$64:B67)+1</f>
        <v>4</v>
      </c>
      <c r="C68" s="58"/>
      <c r="D68" s="138" t="s">
        <v>1023</v>
      </c>
      <c r="E68" s="57" t="s">
        <v>1027</v>
      </c>
      <c r="F68" s="57">
        <v>10</v>
      </c>
      <c r="G68" s="26"/>
      <c r="H68" s="135">
        <f t="shared" si="5"/>
        <v>0</v>
      </c>
      <c r="J68" s="90"/>
    </row>
    <row r="69" spans="2:10" s="89" customFormat="1" ht="15.75" customHeight="1">
      <c r="B69" s="141"/>
      <c r="C69" s="142"/>
      <c r="D69" s="143"/>
      <c r="E69" s="144"/>
      <c r="F69" s="145"/>
      <c r="G69" s="64"/>
      <c r="H69" s="146"/>
      <c r="J69" s="87"/>
    </row>
    <row r="70" spans="2:10" s="89" customFormat="1" ht="16.5" thickBot="1">
      <c r="B70" s="147"/>
      <c r="C70" s="148"/>
      <c r="D70" s="148"/>
      <c r="E70" s="149"/>
      <c r="F70" s="149"/>
      <c r="G70" s="25" t="str">
        <f>C63&amp;" SKUPAJ:"</f>
        <v>ZAKLJUČNA DELA SKUPAJ:</v>
      </c>
      <c r="H70" s="150">
        <f>SUM(H$65:H$68)</f>
        <v>0</v>
      </c>
    </row>
  </sheetData>
  <sheetProtection algorithmName="SHA-512" hashValue="HJAWbjyBS7Ztj3YB6JlEsaneGIGUf13aBcTIcLeVPu4agi4CM76HggEV/eLu+gVcCJbVpBQzu4/z5hSZ6DcMcw==" saltValue="ThU/9NQEr1TtY7VrEXkA1Q==" spinCount="100000" sheet="1" objects="1" scenarios="1"/>
  <mergeCells count="11">
    <mergeCell ref="C51:D51"/>
    <mergeCell ref="C20:F20"/>
    <mergeCell ref="C22:D22"/>
    <mergeCell ref="C23:F23"/>
    <mergeCell ref="C31:D31"/>
    <mergeCell ref="C32:F32"/>
    <mergeCell ref="C64:F64"/>
    <mergeCell ref="C63:D63"/>
    <mergeCell ref="C52:F52"/>
    <mergeCell ref="C57:D57"/>
    <mergeCell ref="C58:F58"/>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F9593-1DD2-423F-80E4-16B5A3F0B288}">
  <sheetPr>
    <tabColor rgb="FFFF0000"/>
  </sheetPr>
  <dimension ref="B1:K56"/>
  <sheetViews>
    <sheetView view="pageBreakPreview" zoomScaleNormal="100" zoomScaleSheetLayoutView="100" workbookViewId="0">
      <selection activeCell="D13" sqref="D13"/>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1352</v>
      </c>
      <c r="C1" s="85" t="str">
        <f ca="1">MID(CELL("filename",A1),FIND("]",CELL("filename",A1))+1,255)</f>
        <v>PRESTAVITEV DROGA</v>
      </c>
    </row>
    <row r="3" spans="2:10">
      <c r="B3" s="91" t="s">
        <v>14</v>
      </c>
    </row>
    <row r="4" spans="2:10">
      <c r="B4" s="93" t="str">
        <f ca="1">"REKAPITULACIJA "&amp;C1</f>
        <v>REKAPITULACIJA PRESTAVITEV DROGA</v>
      </c>
      <c r="C4" s="94"/>
      <c r="D4" s="94"/>
      <c r="E4" s="95"/>
      <c r="F4" s="95"/>
      <c r="G4" s="19"/>
      <c r="H4" s="57"/>
      <c r="I4" s="96"/>
    </row>
    <row r="5" spans="2:10">
      <c r="B5" s="97"/>
      <c r="C5" s="98"/>
      <c r="D5" s="99"/>
      <c r="H5" s="100"/>
      <c r="I5" s="101"/>
      <c r="J5" s="102"/>
    </row>
    <row r="6" spans="2:10">
      <c r="B6" s="103" t="s">
        <v>47</v>
      </c>
      <c r="D6" s="104" t="str">
        <f>VLOOKUP(B6,$B$18:$H$9812,2,FALSE)</f>
        <v>PRIPRAVLJALNA DELA</v>
      </c>
      <c r="E6" s="105"/>
      <c r="F6" s="88"/>
      <c r="H6" s="106">
        <f>VLOOKUP($D6&amp;" SKUPAJ:",$G$18:H$9812,2,FALSE)</f>
        <v>0</v>
      </c>
      <c r="I6" s="107"/>
      <c r="J6" s="108"/>
    </row>
    <row r="7" spans="2:10">
      <c r="B7" s="103"/>
      <c r="D7" s="104"/>
      <c r="E7" s="105"/>
      <c r="F7" s="88"/>
      <c r="H7" s="106"/>
      <c r="I7" s="109"/>
      <c r="J7" s="110"/>
    </row>
    <row r="8" spans="2:10">
      <c r="B8" s="103" t="s">
        <v>48</v>
      </c>
      <c r="D8" s="104" t="str">
        <f>VLOOKUP(B8,$B$18:$H$9812,2,FALSE)</f>
        <v>GRADBENA DELA</v>
      </c>
      <c r="E8" s="105"/>
      <c r="F8" s="88"/>
      <c r="H8" s="106">
        <f>VLOOKUP($D8&amp;" SKUPAJ:",$G$18:H$9812,2,FALSE)</f>
        <v>0</v>
      </c>
      <c r="I8" s="111"/>
      <c r="J8" s="112"/>
    </row>
    <row r="9" spans="2:10">
      <c r="B9" s="103"/>
      <c r="D9" s="104"/>
      <c r="E9" s="105"/>
      <c r="F9" s="88"/>
      <c r="H9" s="106"/>
      <c r="I9" s="96"/>
    </row>
    <row r="10" spans="2:10">
      <c r="B10" s="103" t="s">
        <v>45</v>
      </c>
      <c r="D10" s="104" t="str">
        <f>VLOOKUP(B10,$B$18:$H$9812,2,FALSE)</f>
        <v>PRESTAVITEV DROGA NN</v>
      </c>
      <c r="E10" s="105"/>
      <c r="F10" s="88"/>
      <c r="H10" s="106">
        <f>VLOOKUP($D10&amp;" SKUPAJ:",$G$18:H$9812,2,FALSE)</f>
        <v>0</v>
      </c>
    </row>
    <row r="11" spans="2:10">
      <c r="B11" s="103"/>
      <c r="D11" s="104"/>
      <c r="E11" s="105"/>
      <c r="F11" s="88"/>
      <c r="H11" s="106"/>
    </row>
    <row r="12" spans="2:10">
      <c r="B12" s="103" t="s">
        <v>49</v>
      </c>
      <c r="D12" s="104" t="str">
        <f>VLOOKUP(B12,$B$18:$H$9812,2,FALSE)</f>
        <v>TRANSPORT</v>
      </c>
      <c r="E12" s="105"/>
      <c r="F12" s="88"/>
      <c r="H12" s="106">
        <f>VLOOKUP($D12&amp;" SKUPAJ:",$G$18:H$9812,2,FALSE)</f>
        <v>0</v>
      </c>
    </row>
    <row r="13" spans="2:10">
      <c r="B13" s="103"/>
      <c r="D13" s="104"/>
      <c r="E13" s="105"/>
      <c r="F13" s="88"/>
      <c r="H13" s="106"/>
    </row>
    <row r="14" spans="2:10">
      <c r="B14" s="103" t="s">
        <v>53</v>
      </c>
      <c r="D14" s="104" t="str">
        <f>VLOOKUP(B14,$B$18:$H$9812,2,FALSE)</f>
        <v>ZAKLJUČNA DELA</v>
      </c>
      <c r="E14" s="105"/>
      <c r="F14" s="88"/>
      <c r="H14" s="106">
        <f>VLOOKUP($D14&amp;" SKUPAJ:",$G$18:H$9812,2,FALSE)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PRESTAVITEV DROGA (BREZ DDV):</v>
      </c>
      <c r="H16" s="124">
        <f>ROUND(SUM(H6:H14),2)</f>
        <v>0</v>
      </c>
    </row>
    <row r="18" spans="2:11" s="89" customFormat="1" ht="16.5" thickBot="1">
      <c r="B18" s="125" t="s">
        <v>0</v>
      </c>
      <c r="C18" s="126" t="s">
        <v>1</v>
      </c>
      <c r="D18" s="127" t="s">
        <v>2</v>
      </c>
      <c r="E18" s="128" t="s">
        <v>3</v>
      </c>
      <c r="F18" s="128" t="s">
        <v>4</v>
      </c>
      <c r="G18" s="22" t="s">
        <v>5</v>
      </c>
      <c r="H18" s="128" t="s">
        <v>6</v>
      </c>
    </row>
    <row r="20" spans="2:11" s="89" customFormat="1">
      <c r="B20" s="130" t="s">
        <v>47</v>
      </c>
      <c r="C20" s="182" t="s">
        <v>510</v>
      </c>
      <c r="D20" s="182"/>
      <c r="E20" s="131"/>
      <c r="F20" s="132"/>
      <c r="G20" s="23"/>
      <c r="H20" s="133"/>
    </row>
    <row r="21" spans="2:11" s="89" customFormat="1">
      <c r="B21" s="134"/>
      <c r="C21" s="183"/>
      <c r="D21" s="183"/>
      <c r="E21" s="183"/>
      <c r="F21" s="183"/>
      <c r="G21" s="24"/>
      <c r="H21" s="135"/>
    </row>
    <row r="22" spans="2:11" s="89" customFormat="1">
      <c r="B22" s="136">
        <f>+COUNT($B$21:B21)+1</f>
        <v>1</v>
      </c>
      <c r="C22" s="58"/>
      <c r="D22" s="59" t="s">
        <v>513</v>
      </c>
      <c r="E22" s="57" t="s">
        <v>71</v>
      </c>
      <c r="F22" s="57">
        <v>10</v>
      </c>
      <c r="G22" s="26"/>
      <c r="H22" s="135">
        <f>+$F22*G22</f>
        <v>0</v>
      </c>
      <c r="K22" s="87"/>
    </row>
    <row r="23" spans="2:11" s="89" customFormat="1">
      <c r="B23" s="136">
        <f>+COUNT($B$21:B22)+1</f>
        <v>2</v>
      </c>
      <c r="C23" s="58"/>
      <c r="D23" s="59" t="s">
        <v>581</v>
      </c>
      <c r="E23" s="57" t="s">
        <v>52</v>
      </c>
      <c r="F23" s="57">
        <v>1</v>
      </c>
      <c r="G23" s="26"/>
      <c r="H23" s="135">
        <f t="shared" ref="H23" si="0">+$F23*G23</f>
        <v>0</v>
      </c>
      <c r="K23" s="87"/>
    </row>
    <row r="24" spans="2:11" s="89" customFormat="1" ht="15.75" customHeight="1">
      <c r="B24" s="141"/>
      <c r="C24" s="142"/>
      <c r="D24" s="143"/>
      <c r="E24" s="144"/>
      <c r="F24" s="145"/>
      <c r="G24" s="64"/>
      <c r="H24" s="146"/>
    </row>
    <row r="25" spans="2:11" s="89" customFormat="1" ht="16.5" thickBot="1">
      <c r="B25" s="147"/>
      <c r="C25" s="148"/>
      <c r="D25" s="148"/>
      <c r="E25" s="149"/>
      <c r="F25" s="149"/>
      <c r="G25" s="25" t="str">
        <f>C20&amp;" SKUPAJ:"</f>
        <v>PRIPRAVLJALNA DELA SKUPAJ:</v>
      </c>
      <c r="H25" s="150">
        <f>SUM(H$22:H$23)</f>
        <v>0</v>
      </c>
    </row>
    <row r="26" spans="2:11" s="89" customFormat="1">
      <c r="B26" s="141"/>
      <c r="C26" s="142"/>
      <c r="D26" s="143"/>
      <c r="E26" s="144"/>
      <c r="F26" s="145"/>
      <c r="G26" s="64"/>
      <c r="H26" s="146"/>
    </row>
    <row r="27" spans="2:11" s="89" customFormat="1">
      <c r="B27" s="130" t="s">
        <v>48</v>
      </c>
      <c r="C27" s="182" t="s">
        <v>340</v>
      </c>
      <c r="D27" s="182"/>
      <c r="E27" s="131"/>
      <c r="F27" s="132"/>
      <c r="G27" s="23"/>
      <c r="H27" s="133"/>
    </row>
    <row r="28" spans="2:11" s="89" customFormat="1">
      <c r="B28" s="134"/>
      <c r="C28" s="183"/>
      <c r="D28" s="183"/>
      <c r="E28" s="183"/>
      <c r="F28" s="183"/>
      <c r="G28" s="24"/>
      <c r="H28" s="135"/>
    </row>
    <row r="29" spans="2:11" s="89" customFormat="1" ht="78.75">
      <c r="B29" s="136">
        <f>+COUNT($B$28:B28)+1</f>
        <v>1</v>
      </c>
      <c r="C29" s="58"/>
      <c r="D29" s="59" t="s">
        <v>1348</v>
      </c>
      <c r="E29" s="57" t="s">
        <v>25</v>
      </c>
      <c r="F29" s="57">
        <v>5</v>
      </c>
      <c r="G29" s="26"/>
      <c r="H29" s="135">
        <f t="shared" ref="H29" si="1">+$F29*G29</f>
        <v>0</v>
      </c>
    </row>
    <row r="30" spans="2:11" s="89" customFormat="1" ht="15.75" customHeight="1">
      <c r="B30" s="141"/>
      <c r="C30" s="142"/>
      <c r="D30" s="143"/>
      <c r="E30" s="144"/>
      <c r="F30" s="145"/>
      <c r="G30" s="64"/>
      <c r="H30" s="146"/>
    </row>
    <row r="31" spans="2:11" s="89" customFormat="1" ht="16.5" thickBot="1">
      <c r="B31" s="147"/>
      <c r="C31" s="148"/>
      <c r="D31" s="148"/>
      <c r="E31" s="149"/>
      <c r="F31" s="149"/>
      <c r="G31" s="25" t="str">
        <f>C27&amp;" SKUPAJ:"</f>
        <v>GRADBENA DELA SKUPAJ:</v>
      </c>
      <c r="H31" s="150">
        <f>SUM(H$29:H$29)</f>
        <v>0</v>
      </c>
    </row>
    <row r="32" spans="2:11" s="89" customFormat="1">
      <c r="B32" s="152"/>
      <c r="C32" s="142"/>
      <c r="D32" s="153"/>
      <c r="E32" s="154"/>
      <c r="F32" s="145"/>
      <c r="G32" s="64"/>
      <c r="H32" s="146"/>
      <c r="J32" s="90"/>
    </row>
    <row r="33" spans="2:10" s="89" customFormat="1">
      <c r="B33" s="130" t="s">
        <v>45</v>
      </c>
      <c r="C33" s="182" t="s">
        <v>1349</v>
      </c>
      <c r="D33" s="182"/>
      <c r="E33" s="131"/>
      <c r="F33" s="132"/>
      <c r="G33" s="23"/>
      <c r="H33" s="133"/>
      <c r="J33" s="90"/>
    </row>
    <row r="34" spans="2:10" s="89" customFormat="1">
      <c r="B34" s="134" t="s">
        <v>57</v>
      </c>
      <c r="C34" s="183" t="s">
        <v>1350</v>
      </c>
      <c r="D34" s="183"/>
      <c r="E34" s="183"/>
      <c r="F34" s="183"/>
      <c r="G34" s="24"/>
      <c r="H34" s="135"/>
    </row>
    <row r="35" spans="2:10" s="89" customFormat="1">
      <c r="B35" s="136">
        <f>+COUNT($B$34:B34)+1</f>
        <v>1</v>
      </c>
      <c r="C35" s="58"/>
      <c r="D35" s="59" t="s">
        <v>580</v>
      </c>
      <c r="E35" s="57" t="s">
        <v>52</v>
      </c>
      <c r="F35" s="57">
        <v>1</v>
      </c>
      <c r="G35" s="26"/>
      <c r="H35" s="135">
        <f t="shared" ref="H35" si="2">+$F35*G35</f>
        <v>0</v>
      </c>
      <c r="J35" s="90"/>
    </row>
    <row r="36" spans="2:10" s="89" customFormat="1">
      <c r="B36" s="136">
        <f>+COUNT($B$34:B35)+1</f>
        <v>2</v>
      </c>
      <c r="C36" s="58"/>
      <c r="D36" s="59" t="s">
        <v>582</v>
      </c>
      <c r="E36" s="57" t="s">
        <v>52</v>
      </c>
      <c r="F36" s="57">
        <v>1</v>
      </c>
      <c r="G36" s="26"/>
      <c r="H36" s="135">
        <f t="shared" ref="H36:H40" si="3">+$F36*G36</f>
        <v>0</v>
      </c>
      <c r="J36" s="90"/>
    </row>
    <row r="37" spans="2:10" s="89" customFormat="1" ht="78.75">
      <c r="B37" s="136">
        <f>+COUNT($B$34:B36)+1</f>
        <v>3</v>
      </c>
      <c r="C37" s="58"/>
      <c r="D37" s="59" t="s">
        <v>1024</v>
      </c>
      <c r="E37" s="57" t="s">
        <v>23</v>
      </c>
      <c r="F37" s="57">
        <v>1</v>
      </c>
      <c r="G37" s="26"/>
      <c r="H37" s="135">
        <f t="shared" si="3"/>
        <v>0</v>
      </c>
      <c r="J37" s="90"/>
    </row>
    <row r="38" spans="2:10" s="89" customFormat="1" ht="31.5">
      <c r="B38" s="136">
        <f>+COUNT($B$34:B37)+1</f>
        <v>4</v>
      </c>
      <c r="C38" s="58"/>
      <c r="D38" s="59" t="s">
        <v>583</v>
      </c>
      <c r="E38" s="57" t="s">
        <v>50</v>
      </c>
      <c r="F38" s="57">
        <v>70</v>
      </c>
      <c r="G38" s="26"/>
      <c r="H38" s="135">
        <f t="shared" si="3"/>
        <v>0</v>
      </c>
      <c r="J38" s="90"/>
    </row>
    <row r="39" spans="2:10" s="89" customFormat="1" ht="31.5">
      <c r="B39" s="136">
        <f>+COUNT($B$34:B38)+1</f>
        <v>5</v>
      </c>
      <c r="C39" s="58"/>
      <c r="D39" s="59" t="s">
        <v>584</v>
      </c>
      <c r="E39" s="57" t="s">
        <v>50</v>
      </c>
      <c r="F39" s="57">
        <v>70</v>
      </c>
      <c r="G39" s="26"/>
      <c r="H39" s="135">
        <f t="shared" si="3"/>
        <v>0</v>
      </c>
      <c r="J39" s="90"/>
    </row>
    <row r="40" spans="2:10" s="89" customFormat="1" ht="78.75">
      <c r="B40" s="136">
        <f>+COUNT($B$34:B39)+1</f>
        <v>6</v>
      </c>
      <c r="C40" s="58"/>
      <c r="D40" s="59" t="s">
        <v>1351</v>
      </c>
      <c r="E40" s="57" t="s">
        <v>52</v>
      </c>
      <c r="F40" s="57">
        <v>1</v>
      </c>
      <c r="G40" s="26"/>
      <c r="H40" s="135">
        <f t="shared" si="3"/>
        <v>0</v>
      </c>
      <c r="J40" s="90"/>
    </row>
    <row r="41" spans="2:10" s="89" customFormat="1" ht="15.75" customHeight="1">
      <c r="B41" s="141"/>
      <c r="C41" s="142"/>
      <c r="D41" s="143"/>
      <c r="E41" s="144"/>
      <c r="F41" s="145"/>
      <c r="G41" s="64"/>
      <c r="H41" s="146"/>
    </row>
    <row r="42" spans="2:10" s="89" customFormat="1" ht="16.5" thickBot="1">
      <c r="B42" s="147"/>
      <c r="C42" s="148"/>
      <c r="D42" s="148"/>
      <c r="E42" s="149"/>
      <c r="F42" s="149"/>
      <c r="G42" s="25" t="str">
        <f>C33&amp;" SKUPAJ:"</f>
        <v>PRESTAVITEV DROGA NN SKUPAJ:</v>
      </c>
      <c r="H42" s="150">
        <f>SUM(H$35:H$40)</f>
        <v>0</v>
      </c>
    </row>
    <row r="43" spans="2:10" s="89" customFormat="1">
      <c r="B43" s="152"/>
      <c r="C43" s="142"/>
      <c r="D43" s="153"/>
      <c r="E43" s="154"/>
      <c r="F43" s="145"/>
      <c r="G43" s="64"/>
      <c r="H43" s="146"/>
      <c r="J43" s="90"/>
    </row>
    <row r="44" spans="2:10" s="89" customFormat="1">
      <c r="B44" s="130" t="s">
        <v>49</v>
      </c>
      <c r="C44" s="182" t="s">
        <v>568</v>
      </c>
      <c r="D44" s="182"/>
      <c r="E44" s="131"/>
      <c r="F44" s="132"/>
      <c r="G44" s="23"/>
      <c r="H44" s="133"/>
      <c r="J44" s="90"/>
    </row>
    <row r="45" spans="2:10" s="89" customFormat="1">
      <c r="B45" s="134"/>
      <c r="C45" s="183"/>
      <c r="D45" s="183"/>
      <c r="E45" s="183"/>
      <c r="F45" s="183"/>
      <c r="G45" s="24"/>
      <c r="H45" s="135"/>
    </row>
    <row r="46" spans="2:10" s="89" customFormat="1">
      <c r="B46" s="136">
        <f>+COUNT($B$45:B45)+1</f>
        <v>1</v>
      </c>
      <c r="C46" s="58"/>
      <c r="D46" s="59" t="s">
        <v>569</v>
      </c>
      <c r="E46" s="57" t="s">
        <v>52</v>
      </c>
      <c r="F46" s="57">
        <v>1</v>
      </c>
      <c r="G46" s="26"/>
      <c r="H46" s="135">
        <f>+$F46*G46</f>
        <v>0</v>
      </c>
      <c r="J46" s="90"/>
    </row>
    <row r="47" spans="2:10" s="89" customFormat="1" ht="15.75" customHeight="1">
      <c r="B47" s="141"/>
      <c r="C47" s="142"/>
      <c r="D47" s="143"/>
      <c r="E47" s="144"/>
      <c r="F47" s="145"/>
      <c r="G47" s="64"/>
      <c r="H47" s="146"/>
    </row>
    <row r="48" spans="2:10" s="89" customFormat="1" ht="16.5" thickBot="1">
      <c r="B48" s="147"/>
      <c r="C48" s="148"/>
      <c r="D48" s="148"/>
      <c r="E48" s="149"/>
      <c r="F48" s="149"/>
      <c r="G48" s="25" t="str">
        <f>C44&amp;" SKUPAJ:"</f>
        <v>TRANSPORT SKUPAJ:</v>
      </c>
      <c r="H48" s="150">
        <f>SUM(H$46:H$46)</f>
        <v>0</v>
      </c>
    </row>
    <row r="49" spans="2:10" s="89" customFormat="1">
      <c r="B49" s="152"/>
      <c r="C49" s="142"/>
      <c r="D49" s="153"/>
      <c r="E49" s="154"/>
      <c r="F49" s="145"/>
      <c r="G49" s="64"/>
      <c r="H49" s="146"/>
      <c r="J49" s="90"/>
    </row>
    <row r="50" spans="2:10" s="89" customFormat="1">
      <c r="B50" s="130" t="s">
        <v>53</v>
      </c>
      <c r="C50" s="182" t="s">
        <v>570</v>
      </c>
      <c r="D50" s="182"/>
      <c r="E50" s="131"/>
      <c r="F50" s="132"/>
      <c r="G50" s="23"/>
      <c r="H50" s="133"/>
      <c r="J50" s="90"/>
    </row>
    <row r="51" spans="2:10" s="89" customFormat="1">
      <c r="B51" s="134"/>
      <c r="C51" s="183"/>
      <c r="D51" s="183"/>
      <c r="E51" s="183"/>
      <c r="F51" s="183"/>
      <c r="G51" s="24"/>
      <c r="H51" s="135"/>
    </row>
    <row r="52" spans="2:10" s="89" customFormat="1">
      <c r="B52" s="136">
        <f>+COUNT($B$51:B51)+1</f>
        <v>1</v>
      </c>
      <c r="C52" s="58"/>
      <c r="D52" s="138" t="s">
        <v>1022</v>
      </c>
      <c r="E52" s="57" t="s">
        <v>52</v>
      </c>
      <c r="F52" s="57">
        <v>1</v>
      </c>
      <c r="G52" s="26"/>
      <c r="H52" s="135">
        <f>+$F52*G52</f>
        <v>0</v>
      </c>
      <c r="J52" s="90"/>
    </row>
    <row r="53" spans="2:10" s="89" customFormat="1">
      <c r="B53" s="136">
        <f>+COUNT($B$51:B52)+1</f>
        <v>2</v>
      </c>
      <c r="C53" s="58"/>
      <c r="D53" s="138" t="s">
        <v>70</v>
      </c>
      <c r="E53" s="57" t="s">
        <v>1027</v>
      </c>
      <c r="F53" s="57">
        <v>10</v>
      </c>
      <c r="G53" s="26"/>
      <c r="H53" s="135">
        <f t="shared" ref="H53:H54" si="4">+$F53*G53</f>
        <v>0</v>
      </c>
      <c r="J53" s="90"/>
    </row>
    <row r="54" spans="2:10" s="89" customFormat="1">
      <c r="B54" s="136">
        <f>+COUNT($B$51:B53)+1</f>
        <v>3</v>
      </c>
      <c r="C54" s="58"/>
      <c r="D54" s="138" t="s">
        <v>1023</v>
      </c>
      <c r="E54" s="57" t="s">
        <v>1027</v>
      </c>
      <c r="F54" s="57">
        <v>10</v>
      </c>
      <c r="G54" s="26"/>
      <c r="H54" s="135">
        <f t="shared" si="4"/>
        <v>0</v>
      </c>
      <c r="J54" s="90"/>
    </row>
    <row r="55" spans="2:10" s="89" customFormat="1" ht="15.75" customHeight="1">
      <c r="B55" s="141"/>
      <c r="C55" s="142"/>
      <c r="D55" s="143"/>
      <c r="E55" s="144"/>
      <c r="F55" s="145"/>
      <c r="G55" s="64"/>
      <c r="H55" s="146"/>
      <c r="J55" s="87"/>
    </row>
    <row r="56" spans="2:10" s="89" customFormat="1" ht="16.5" thickBot="1">
      <c r="B56" s="147"/>
      <c r="C56" s="148"/>
      <c r="D56" s="148"/>
      <c r="E56" s="149"/>
      <c r="F56" s="149"/>
      <c r="G56" s="25" t="str">
        <f>C50&amp;" SKUPAJ:"</f>
        <v>ZAKLJUČNA DELA SKUPAJ:</v>
      </c>
      <c r="H56" s="150">
        <f>SUM(H$52:H$54)</f>
        <v>0</v>
      </c>
    </row>
  </sheetData>
  <sheetProtection algorithmName="SHA-512" hashValue="zRPF9nkNEFq3dbuGshbHv4weLTLP90gtnnXyVN6BLyAYH1cP6JUguB6pICX+HhmMwADplh3TG1Lb9POsID7qTA==" saltValue="tSLb67iRMZBBE4ICVnSGFA==" spinCount="100000" sheet="1" objects="1" scenarios="1"/>
  <mergeCells count="10">
    <mergeCell ref="C33:D33"/>
    <mergeCell ref="C20:D20"/>
    <mergeCell ref="C21:F21"/>
    <mergeCell ref="C27:D27"/>
    <mergeCell ref="C28:F28"/>
    <mergeCell ref="C34:F34"/>
    <mergeCell ref="C44:D44"/>
    <mergeCell ref="C45:F45"/>
    <mergeCell ref="C50:D50"/>
    <mergeCell ref="C51:F51"/>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C730F-C857-4ABB-836C-0AD20994758D}">
  <sheetPr>
    <tabColor rgb="FFFF0000"/>
  </sheetPr>
  <dimension ref="B1:K46"/>
  <sheetViews>
    <sheetView view="pageBreakPreview" zoomScaleNormal="100" zoomScaleSheetLayoutView="100" workbookViewId="0">
      <selection activeCell="D27" sqref="D27"/>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593</v>
      </c>
      <c r="C1" s="85" t="str">
        <f ca="1">MID(CELL("filename",A1),FIND("]",CELL("filename",A1))+1,255)</f>
        <v>VODOVOD - 2</v>
      </c>
    </row>
    <row r="3" spans="2:10">
      <c r="B3" s="91" t="s">
        <v>14</v>
      </c>
    </row>
    <row r="4" spans="2:10">
      <c r="B4" s="93" t="str">
        <f ca="1">"REKAPITULACIJA "&amp;C1</f>
        <v>REKAPITULACIJA VODOVOD - 2</v>
      </c>
      <c r="C4" s="94"/>
      <c r="D4" s="94"/>
      <c r="E4" s="95"/>
      <c r="F4" s="95"/>
      <c r="G4" s="19"/>
      <c r="H4" s="57"/>
      <c r="I4" s="96"/>
    </row>
    <row r="5" spans="2:10">
      <c r="B5" s="97"/>
      <c r="C5" s="98"/>
      <c r="D5" s="99"/>
      <c r="H5" s="100"/>
      <c r="I5" s="101"/>
      <c r="J5" s="102"/>
    </row>
    <row r="6" spans="2:10">
      <c r="B6" s="103" t="s">
        <v>47</v>
      </c>
      <c r="D6" s="104" t="str">
        <f>VLOOKUP(B6,$B$14:$H$9802,2,FALSE)</f>
        <v>PREDHODNA IN PRIPRAVLJALNA DELA</v>
      </c>
      <c r="E6" s="105"/>
      <c r="F6" s="88"/>
      <c r="H6" s="106">
        <f>VLOOKUP($D6&amp;" SKUPAJ:",$G$14:H$9802,2,FALSE)</f>
        <v>0</v>
      </c>
      <c r="I6" s="107"/>
      <c r="J6" s="108"/>
    </row>
    <row r="7" spans="2:10">
      <c r="B7" s="103"/>
      <c r="D7" s="104"/>
      <c r="E7" s="105"/>
      <c r="F7" s="88"/>
      <c r="H7" s="106"/>
      <c r="I7" s="109"/>
      <c r="J7" s="110"/>
    </row>
    <row r="8" spans="2:10">
      <c r="B8" s="103" t="s">
        <v>48</v>
      </c>
      <c r="D8" s="104" t="str">
        <f>VLOOKUP(B8,$B$14:$H$9802,2,FALSE)</f>
        <v>ZEMELJSKA DELA IN TEMELJENJE</v>
      </c>
      <c r="E8" s="105"/>
      <c r="F8" s="88"/>
      <c r="H8" s="106">
        <f>VLOOKUP($D8&amp;" SKUPAJ:",$G$14:H$9802,2,FALSE)</f>
        <v>0</v>
      </c>
      <c r="I8" s="111"/>
      <c r="J8" s="112"/>
    </row>
    <row r="9" spans="2:10">
      <c r="B9" s="103"/>
      <c r="D9" s="104"/>
      <c r="E9" s="105"/>
      <c r="F9" s="88"/>
      <c r="H9" s="106"/>
      <c r="I9" s="96"/>
    </row>
    <row r="10" spans="2:10">
      <c r="B10" s="103" t="s">
        <v>45</v>
      </c>
      <c r="D10" s="104" t="str">
        <f>VLOOKUP(B10,$B$14:$H$9802,2,FALSE)</f>
        <v>GRADBENA DELA</v>
      </c>
      <c r="E10" s="105"/>
      <c r="F10" s="88"/>
      <c r="H10" s="106">
        <f>VLOOKUP($D10&amp;" SKUPAJ:",$G$14:H$9802,2,FALSE)</f>
        <v>0</v>
      </c>
    </row>
    <row r="11" spans="2:10" s="89" customFormat="1" ht="16.5" thickBot="1">
      <c r="B11" s="113"/>
      <c r="C11" s="114"/>
      <c r="D11" s="115"/>
      <c r="E11" s="116"/>
      <c r="F11" s="117"/>
      <c r="G11" s="20"/>
      <c r="H11" s="118"/>
    </row>
    <row r="12" spans="2:10" s="89" customFormat="1" ht="16.5" thickTop="1">
      <c r="B12" s="119"/>
      <c r="C12" s="120"/>
      <c r="D12" s="121"/>
      <c r="E12" s="122"/>
      <c r="F12" s="123"/>
      <c r="G12" s="21" t="str">
        <f ca="1">"SKUPAJ "&amp;C1&amp;" (BREZ DDV):"</f>
        <v>SKUPAJ VODOVOD - 2 (BREZ DDV):</v>
      </c>
      <c r="H12" s="124">
        <f>ROUND(SUM(H6:H10),2)</f>
        <v>0</v>
      </c>
    </row>
    <row r="14" spans="2:10" s="89" customFormat="1" ht="16.5" thickBot="1">
      <c r="B14" s="125" t="s">
        <v>0</v>
      </c>
      <c r="C14" s="126" t="s">
        <v>1</v>
      </c>
      <c r="D14" s="127" t="s">
        <v>2</v>
      </c>
      <c r="E14" s="128" t="s">
        <v>3</v>
      </c>
      <c r="F14" s="128" t="s">
        <v>4</v>
      </c>
      <c r="G14" s="22" t="s">
        <v>5</v>
      </c>
      <c r="H14" s="128" t="s">
        <v>6</v>
      </c>
    </row>
    <row r="16" spans="2:10">
      <c r="B16" s="129"/>
      <c r="C16" s="129"/>
      <c r="D16" s="129"/>
      <c r="E16" s="129"/>
      <c r="F16" s="129"/>
      <c r="G16" s="78"/>
      <c r="H16" s="129"/>
    </row>
    <row r="18" spans="2:11" s="89" customFormat="1">
      <c r="B18" s="130" t="s">
        <v>47</v>
      </c>
      <c r="C18" s="182" t="s">
        <v>587</v>
      </c>
      <c r="D18" s="182"/>
      <c r="E18" s="131"/>
      <c r="F18" s="132"/>
      <c r="G18" s="23"/>
      <c r="H18" s="133"/>
    </row>
    <row r="19" spans="2:11" s="89" customFormat="1">
      <c r="B19" s="134"/>
      <c r="C19" s="183"/>
      <c r="D19" s="183"/>
      <c r="E19" s="183"/>
      <c r="F19" s="183"/>
      <c r="G19" s="24"/>
      <c r="H19" s="135"/>
    </row>
    <row r="20" spans="2:11" s="89" customFormat="1" ht="31.5">
      <c r="B20" s="136">
        <f>+COUNT($B$19:B19)+1</f>
        <v>1</v>
      </c>
      <c r="C20" s="58"/>
      <c r="D20" s="59" t="s">
        <v>1029</v>
      </c>
      <c r="E20" s="57" t="s">
        <v>588</v>
      </c>
      <c r="F20" s="57">
        <v>540</v>
      </c>
      <c r="G20" s="26"/>
      <c r="H20" s="135">
        <f>+$F20*G20</f>
        <v>0</v>
      </c>
      <c r="K20" s="87"/>
    </row>
    <row r="21" spans="2:11" s="89" customFormat="1" ht="15.75" customHeight="1">
      <c r="B21" s="141"/>
      <c r="C21" s="142"/>
      <c r="D21" s="143"/>
      <c r="E21" s="144"/>
      <c r="F21" s="145"/>
      <c r="G21" s="64"/>
      <c r="H21" s="146"/>
    </row>
    <row r="22" spans="2:11" s="89" customFormat="1" ht="16.5" thickBot="1">
      <c r="B22" s="147"/>
      <c r="C22" s="148"/>
      <c r="D22" s="148"/>
      <c r="E22" s="149"/>
      <c r="F22" s="149"/>
      <c r="G22" s="25" t="str">
        <f>C18&amp;" SKUPAJ:"</f>
        <v>PREDHODNA IN PRIPRAVLJALNA DELA SKUPAJ:</v>
      </c>
      <c r="H22" s="150">
        <f>SUM(H$20:H$20)</f>
        <v>0</v>
      </c>
    </row>
    <row r="23" spans="2:11" s="89" customFormat="1">
      <c r="B23" s="141"/>
      <c r="C23" s="142"/>
      <c r="D23" s="143"/>
      <c r="E23" s="144"/>
      <c r="F23" s="145"/>
      <c r="G23" s="64"/>
      <c r="H23" s="146"/>
    </row>
    <row r="24" spans="2:11" s="89" customFormat="1">
      <c r="B24" s="130" t="s">
        <v>48</v>
      </c>
      <c r="C24" s="182" t="s">
        <v>168</v>
      </c>
      <c r="D24" s="182"/>
      <c r="E24" s="131"/>
      <c r="F24" s="132"/>
      <c r="G24" s="23"/>
      <c r="H24" s="133"/>
    </row>
    <row r="25" spans="2:11" s="89" customFormat="1" ht="35.25" customHeight="1">
      <c r="B25" s="134"/>
      <c r="C25" s="184" t="s">
        <v>1035</v>
      </c>
      <c r="D25" s="184"/>
      <c r="E25" s="184"/>
      <c r="F25" s="184"/>
      <c r="G25" s="24"/>
      <c r="H25" s="135"/>
    </row>
    <row r="26" spans="2:11" s="89" customFormat="1" ht="31.5">
      <c r="B26" s="136">
        <f>+COUNT($B$25:B25)+1</f>
        <v>1</v>
      </c>
      <c r="C26" s="58"/>
      <c r="D26" s="59" t="s">
        <v>1395</v>
      </c>
      <c r="E26" s="57" t="s">
        <v>588</v>
      </c>
      <c r="F26" s="57">
        <v>540</v>
      </c>
      <c r="G26" s="26"/>
      <c r="H26" s="135">
        <f t="shared" ref="H26:H32" si="0">+$F26*G26</f>
        <v>0</v>
      </c>
    </row>
    <row r="27" spans="2:11" s="89" customFormat="1" ht="63">
      <c r="B27" s="136">
        <f>+COUNT($B$25:B26)+1</f>
        <v>2</v>
      </c>
      <c r="C27" s="58"/>
      <c r="D27" s="59" t="s">
        <v>1030</v>
      </c>
      <c r="E27" s="57" t="s">
        <v>25</v>
      </c>
      <c r="F27" s="57">
        <v>20</v>
      </c>
      <c r="G27" s="26"/>
      <c r="H27" s="135">
        <f t="shared" si="0"/>
        <v>0</v>
      </c>
    </row>
    <row r="28" spans="2:11" s="89" customFormat="1" ht="47.25">
      <c r="B28" s="136">
        <f>+COUNT($B$25:B27)+1</f>
        <v>3</v>
      </c>
      <c r="C28" s="58"/>
      <c r="D28" s="59" t="s">
        <v>1353</v>
      </c>
      <c r="E28" s="57" t="s">
        <v>25</v>
      </c>
      <c r="F28" s="57">
        <v>702</v>
      </c>
      <c r="G28" s="26"/>
      <c r="H28" s="135">
        <f t="shared" si="0"/>
        <v>0</v>
      </c>
    </row>
    <row r="29" spans="2:11" s="89" customFormat="1" ht="47.25">
      <c r="B29" s="136">
        <f>+COUNT($B$25:B28)+1</f>
        <v>4</v>
      </c>
      <c r="C29" s="58"/>
      <c r="D29" s="59" t="s">
        <v>1032</v>
      </c>
      <c r="E29" s="57" t="s">
        <v>24</v>
      </c>
      <c r="F29" s="57">
        <v>324</v>
      </c>
      <c r="G29" s="26"/>
      <c r="H29" s="135">
        <f t="shared" si="0"/>
        <v>0</v>
      </c>
    </row>
    <row r="30" spans="2:11" s="89" customFormat="1" ht="47.25">
      <c r="B30" s="136">
        <f>+COUNT($B$25:B29)+1</f>
        <v>5</v>
      </c>
      <c r="C30" s="58"/>
      <c r="D30" s="59" t="s">
        <v>1033</v>
      </c>
      <c r="E30" s="57" t="s">
        <v>25</v>
      </c>
      <c r="F30" s="57">
        <v>38</v>
      </c>
      <c r="G30" s="26"/>
      <c r="H30" s="135">
        <f t="shared" si="0"/>
        <v>0</v>
      </c>
    </row>
    <row r="31" spans="2:11" s="89" customFormat="1" ht="78.75">
      <c r="B31" s="136">
        <f>+COUNT($B$25:B30)+1</f>
        <v>6</v>
      </c>
      <c r="C31" s="58"/>
      <c r="D31" s="59" t="s">
        <v>1034</v>
      </c>
      <c r="E31" s="57" t="s">
        <v>25</v>
      </c>
      <c r="F31" s="57">
        <v>162</v>
      </c>
      <c r="G31" s="26"/>
      <c r="H31" s="135">
        <f t="shared" si="0"/>
        <v>0</v>
      </c>
    </row>
    <row r="32" spans="2:11" s="89" customFormat="1" ht="94.5">
      <c r="B32" s="136">
        <f>+COUNT($B$25:B30)+1</f>
        <v>6</v>
      </c>
      <c r="C32" s="58"/>
      <c r="D32" s="59" t="s">
        <v>1043</v>
      </c>
      <c r="E32" s="57" t="s">
        <v>25</v>
      </c>
      <c r="F32" s="57">
        <v>340</v>
      </c>
      <c r="G32" s="26"/>
      <c r="H32" s="135">
        <f t="shared" si="0"/>
        <v>0</v>
      </c>
    </row>
    <row r="33" spans="2:10" s="89" customFormat="1" ht="15.75" customHeight="1">
      <c r="B33" s="141"/>
      <c r="C33" s="142"/>
      <c r="D33" s="143"/>
      <c r="E33" s="144"/>
      <c r="F33" s="145"/>
      <c r="G33" s="64"/>
      <c r="H33" s="146"/>
    </row>
    <row r="34" spans="2:10" s="89" customFormat="1" ht="16.5" thickBot="1">
      <c r="B34" s="147"/>
      <c r="C34" s="148"/>
      <c r="D34" s="148"/>
      <c r="E34" s="149"/>
      <c r="F34" s="149"/>
      <c r="G34" s="25" t="str">
        <f>C24&amp;" SKUPAJ:"</f>
        <v>ZEMELJSKA DELA IN TEMELJENJE SKUPAJ:</v>
      </c>
      <c r="H34" s="150">
        <f>SUM(H$26:H$32)</f>
        <v>0</v>
      </c>
    </row>
    <row r="35" spans="2:10" s="89" customFormat="1">
      <c r="B35" s="152"/>
      <c r="C35" s="142"/>
      <c r="D35" s="153"/>
      <c r="E35" s="154"/>
      <c r="F35" s="145"/>
      <c r="G35" s="64"/>
      <c r="H35" s="146"/>
      <c r="J35" s="90"/>
    </row>
    <row r="36" spans="2:10" s="89" customFormat="1">
      <c r="B36" s="130" t="s">
        <v>45</v>
      </c>
      <c r="C36" s="182" t="s">
        <v>340</v>
      </c>
      <c r="D36" s="182"/>
      <c r="E36" s="131"/>
      <c r="F36" s="132"/>
      <c r="G36" s="23"/>
      <c r="H36" s="133"/>
      <c r="J36" s="90"/>
    </row>
    <row r="37" spans="2:10" s="89" customFormat="1">
      <c r="B37" s="134"/>
      <c r="C37" s="184"/>
      <c r="D37" s="184"/>
      <c r="E37" s="184"/>
      <c r="F37" s="184"/>
      <c r="G37" s="24"/>
      <c r="H37" s="135"/>
    </row>
    <row r="38" spans="2:10" s="89" customFormat="1" ht="47.25">
      <c r="B38" s="136">
        <f>+COUNT($B$37:B37)+1</f>
        <v>1</v>
      </c>
      <c r="C38" s="58"/>
      <c r="D38" s="59" t="s">
        <v>1036</v>
      </c>
      <c r="E38" s="57" t="s">
        <v>25</v>
      </c>
      <c r="F38" s="57">
        <v>3</v>
      </c>
      <c r="G38" s="26"/>
      <c r="H38" s="135">
        <f>+$F38*G38</f>
        <v>0</v>
      </c>
      <c r="J38" s="90"/>
    </row>
    <row r="39" spans="2:10" s="89" customFormat="1" ht="47.25">
      <c r="B39" s="136">
        <f>+COUNT($B$37:B38)+1</f>
        <v>2</v>
      </c>
      <c r="C39" s="58"/>
      <c r="D39" s="59" t="s">
        <v>1037</v>
      </c>
      <c r="E39" s="57" t="s">
        <v>71</v>
      </c>
      <c r="F39" s="57">
        <v>22</v>
      </c>
      <c r="G39" s="26"/>
      <c r="H39" s="135">
        <f t="shared" ref="H39:H44" si="1">+$F39*G39</f>
        <v>0</v>
      </c>
      <c r="J39" s="90"/>
    </row>
    <row r="40" spans="2:10" s="89" customFormat="1" ht="31.5">
      <c r="B40" s="136">
        <f>+COUNT($B$37:B39)+1</f>
        <v>3</v>
      </c>
      <c r="C40" s="58"/>
      <c r="D40" s="59" t="s">
        <v>1038</v>
      </c>
      <c r="E40" s="57" t="s">
        <v>588</v>
      </c>
      <c r="F40" s="57">
        <v>540</v>
      </c>
      <c r="G40" s="26"/>
      <c r="H40" s="135">
        <f t="shared" si="1"/>
        <v>0</v>
      </c>
      <c r="J40" s="90"/>
    </row>
    <row r="41" spans="2:10" s="89" customFormat="1" ht="31.5">
      <c r="B41" s="136">
        <f>+COUNT($B$37:B40)+1</f>
        <v>4</v>
      </c>
      <c r="C41" s="58"/>
      <c r="D41" s="59" t="s">
        <v>1039</v>
      </c>
      <c r="E41" s="57" t="s">
        <v>25</v>
      </c>
      <c r="F41" s="57">
        <v>3</v>
      </c>
      <c r="G41" s="26"/>
      <c r="H41" s="135">
        <f t="shared" si="1"/>
        <v>0</v>
      </c>
      <c r="J41" s="90"/>
    </row>
    <row r="42" spans="2:10" s="89" customFormat="1" ht="47.25">
      <c r="B42" s="136">
        <f>+COUNT($B$37:B41)+1</f>
        <v>5</v>
      </c>
      <c r="C42" s="58"/>
      <c r="D42" s="59" t="s">
        <v>1040</v>
      </c>
      <c r="E42" s="57" t="s">
        <v>23</v>
      </c>
      <c r="F42" s="57">
        <v>6</v>
      </c>
      <c r="G42" s="26"/>
      <c r="H42" s="135">
        <f t="shared" si="1"/>
        <v>0</v>
      </c>
      <c r="J42" s="90"/>
    </row>
    <row r="43" spans="2:10" s="89" customFormat="1">
      <c r="B43" s="136">
        <f>+COUNT($B$37:B42)+1</f>
        <v>6</v>
      </c>
      <c r="C43" s="58"/>
      <c r="D43" s="59" t="s">
        <v>1041</v>
      </c>
      <c r="E43" s="57" t="s">
        <v>23</v>
      </c>
      <c r="F43" s="57">
        <v>11</v>
      </c>
      <c r="G43" s="26"/>
      <c r="H43" s="135">
        <f t="shared" si="1"/>
        <v>0</v>
      </c>
      <c r="J43" s="90"/>
    </row>
    <row r="44" spans="2:10" s="89" customFormat="1" ht="31.5">
      <c r="B44" s="136">
        <f>+COUNT($B$37:B43)+1</f>
        <v>7</v>
      </c>
      <c r="C44" s="58"/>
      <c r="D44" s="59" t="s">
        <v>1042</v>
      </c>
      <c r="E44" s="57" t="s">
        <v>23</v>
      </c>
      <c r="F44" s="57">
        <v>9</v>
      </c>
      <c r="G44" s="26"/>
      <c r="H44" s="135">
        <f t="shared" si="1"/>
        <v>0</v>
      </c>
      <c r="J44" s="90"/>
    </row>
    <row r="45" spans="2:10" s="89" customFormat="1" ht="15.75" customHeight="1">
      <c r="B45" s="141"/>
      <c r="C45" s="142"/>
      <c r="D45" s="143"/>
      <c r="E45" s="144"/>
      <c r="F45" s="145"/>
      <c r="G45" s="64"/>
      <c r="H45" s="146"/>
    </row>
    <row r="46" spans="2:10" s="89" customFormat="1" ht="16.5" thickBot="1">
      <c r="B46" s="147"/>
      <c r="C46" s="148"/>
      <c r="D46" s="148"/>
      <c r="E46" s="149"/>
      <c r="F46" s="149"/>
      <c r="G46" s="25" t="str">
        <f>C36&amp;" SKUPAJ:"</f>
        <v>GRADBENA DELA SKUPAJ:</v>
      </c>
      <c r="H46" s="150">
        <f>SUM(H$38:H$44)</f>
        <v>0</v>
      </c>
    </row>
  </sheetData>
  <sheetProtection algorithmName="SHA-512" hashValue="my0iCdBuTWjAfJ/U13ft75rFB3zubOQJ8H0kMKVH+ZrwdkvhvujzO3snTcQhLcxrNmUX1NG8ejiXLrBlI9zTWw==" saltValue="2W/w1AX5x7ntA3EcP4GvyQ==" spinCount="100000" sheet="1" objects="1" scenarios="1"/>
  <mergeCells count="6">
    <mergeCell ref="C37:F37"/>
    <mergeCell ref="C18:D18"/>
    <mergeCell ref="C19:F19"/>
    <mergeCell ref="C24:D24"/>
    <mergeCell ref="C25:F25"/>
    <mergeCell ref="C36:D36"/>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8E538-1792-4C0A-9E8D-5CA5FE881F1A}">
  <sheetPr>
    <tabColor rgb="FF00339C"/>
  </sheetPr>
  <dimension ref="B3:E45"/>
  <sheetViews>
    <sheetView view="pageBreakPreview" zoomScaleNormal="100" zoomScaleSheetLayoutView="100" workbookViewId="0">
      <selection activeCell="E10" sqref="E10"/>
    </sheetView>
  </sheetViews>
  <sheetFormatPr defaultRowHeight="14.25"/>
  <cols>
    <col min="1" max="2" width="9.140625" style="53"/>
    <col min="3" max="3" width="90.5703125" style="53" customWidth="1"/>
    <col min="4" max="4" width="8.7109375" style="53" customWidth="1"/>
    <col min="5" max="5" width="17.85546875" style="55" customWidth="1"/>
    <col min="6" max="258" width="9.140625" style="53"/>
    <col min="259" max="259" width="50.5703125" style="53" customWidth="1"/>
    <col min="260" max="260" width="9.140625" style="53"/>
    <col min="261" max="261" width="13.85546875" style="53" customWidth="1"/>
    <col min="262" max="514" width="9.140625" style="53"/>
    <col min="515" max="515" width="50.5703125" style="53" customWidth="1"/>
    <col min="516" max="516" width="9.140625" style="53"/>
    <col min="517" max="517" width="13.85546875" style="53" customWidth="1"/>
    <col min="518" max="770" width="9.140625" style="53"/>
    <col min="771" max="771" width="50.5703125" style="53" customWidth="1"/>
    <col min="772" max="772" width="9.140625" style="53"/>
    <col min="773" max="773" width="13.85546875" style="53" customWidth="1"/>
    <col min="774" max="1026" width="9.140625" style="53"/>
    <col min="1027" max="1027" width="50.5703125" style="53" customWidth="1"/>
    <col min="1028" max="1028" width="9.140625" style="53"/>
    <col min="1029" max="1029" width="13.85546875" style="53" customWidth="1"/>
    <col min="1030" max="1282" width="9.140625" style="53"/>
    <col min="1283" max="1283" width="50.5703125" style="53" customWidth="1"/>
    <col min="1284" max="1284" width="9.140625" style="53"/>
    <col min="1285" max="1285" width="13.85546875" style="53" customWidth="1"/>
    <col min="1286" max="1538" width="9.140625" style="53"/>
    <col min="1539" max="1539" width="50.5703125" style="53" customWidth="1"/>
    <col min="1540" max="1540" width="9.140625" style="53"/>
    <col min="1541" max="1541" width="13.85546875" style="53" customWidth="1"/>
    <col min="1542" max="1794" width="9.140625" style="53"/>
    <col min="1795" max="1795" width="50.5703125" style="53" customWidth="1"/>
    <col min="1796" max="1796" width="9.140625" style="53"/>
    <col min="1797" max="1797" width="13.85546875" style="53" customWidth="1"/>
    <col min="1798" max="2050" width="9.140625" style="53"/>
    <col min="2051" max="2051" width="50.5703125" style="53" customWidth="1"/>
    <col min="2052" max="2052" width="9.140625" style="53"/>
    <col min="2053" max="2053" width="13.85546875" style="53" customWidth="1"/>
    <col min="2054" max="2306" width="9.140625" style="53"/>
    <col min="2307" max="2307" width="50.5703125" style="53" customWidth="1"/>
    <col min="2308" max="2308" width="9.140625" style="53"/>
    <col min="2309" max="2309" width="13.85546875" style="53" customWidth="1"/>
    <col min="2310" max="2562" width="9.140625" style="53"/>
    <col min="2563" max="2563" width="50.5703125" style="53" customWidth="1"/>
    <col min="2564" max="2564" width="9.140625" style="53"/>
    <col min="2565" max="2565" width="13.85546875" style="53" customWidth="1"/>
    <col min="2566" max="2818" width="9.140625" style="53"/>
    <col min="2819" max="2819" width="50.5703125" style="53" customWidth="1"/>
    <col min="2820" max="2820" width="9.140625" style="53"/>
    <col min="2821" max="2821" width="13.85546875" style="53" customWidth="1"/>
    <col min="2822" max="3074" width="9.140625" style="53"/>
    <col min="3075" max="3075" width="50.5703125" style="53" customWidth="1"/>
    <col min="3076" max="3076" width="9.140625" style="53"/>
    <col min="3077" max="3077" width="13.85546875" style="53" customWidth="1"/>
    <col min="3078" max="3330" width="9.140625" style="53"/>
    <col min="3331" max="3331" width="50.5703125" style="53" customWidth="1"/>
    <col min="3332" max="3332" width="9.140625" style="53"/>
    <col min="3333" max="3333" width="13.85546875" style="53" customWidth="1"/>
    <col min="3334" max="3586" width="9.140625" style="53"/>
    <col min="3587" max="3587" width="50.5703125" style="53" customWidth="1"/>
    <col min="3588" max="3588" width="9.140625" style="53"/>
    <col min="3589" max="3589" width="13.85546875" style="53" customWidth="1"/>
    <col min="3590" max="3842" width="9.140625" style="53"/>
    <col min="3843" max="3843" width="50.5703125" style="53" customWidth="1"/>
    <col min="3844" max="3844" width="9.140625" style="53"/>
    <col min="3845" max="3845" width="13.85546875" style="53" customWidth="1"/>
    <col min="3846" max="4098" width="9.140625" style="53"/>
    <col min="4099" max="4099" width="50.5703125" style="53" customWidth="1"/>
    <col min="4100" max="4100" width="9.140625" style="53"/>
    <col min="4101" max="4101" width="13.85546875" style="53" customWidth="1"/>
    <col min="4102" max="4354" width="9.140625" style="53"/>
    <col min="4355" max="4355" width="50.5703125" style="53" customWidth="1"/>
    <col min="4356" max="4356" width="9.140625" style="53"/>
    <col min="4357" max="4357" width="13.85546875" style="53" customWidth="1"/>
    <col min="4358" max="4610" width="9.140625" style="53"/>
    <col min="4611" max="4611" width="50.5703125" style="53" customWidth="1"/>
    <col min="4612" max="4612" width="9.140625" style="53"/>
    <col min="4613" max="4613" width="13.85546875" style="53" customWidth="1"/>
    <col min="4614" max="4866" width="9.140625" style="53"/>
    <col min="4867" max="4867" width="50.5703125" style="53" customWidth="1"/>
    <col min="4868" max="4868" width="9.140625" style="53"/>
    <col min="4869" max="4869" width="13.85546875" style="53" customWidth="1"/>
    <col min="4870" max="5122" width="9.140625" style="53"/>
    <col min="5123" max="5123" width="50.5703125" style="53" customWidth="1"/>
    <col min="5124" max="5124" width="9.140625" style="53"/>
    <col min="5125" max="5125" width="13.85546875" style="53" customWidth="1"/>
    <col min="5126" max="5378" width="9.140625" style="53"/>
    <col min="5379" max="5379" width="50.5703125" style="53" customWidth="1"/>
    <col min="5380" max="5380" width="9.140625" style="53"/>
    <col min="5381" max="5381" width="13.85546875" style="53" customWidth="1"/>
    <col min="5382" max="5634" width="9.140625" style="53"/>
    <col min="5635" max="5635" width="50.5703125" style="53" customWidth="1"/>
    <col min="5636" max="5636" width="9.140625" style="53"/>
    <col min="5637" max="5637" width="13.85546875" style="53" customWidth="1"/>
    <col min="5638" max="5890" width="9.140625" style="53"/>
    <col min="5891" max="5891" width="50.5703125" style="53" customWidth="1"/>
    <col min="5892" max="5892" width="9.140625" style="53"/>
    <col min="5893" max="5893" width="13.85546875" style="53" customWidth="1"/>
    <col min="5894" max="6146" width="9.140625" style="53"/>
    <col min="6147" max="6147" width="50.5703125" style="53" customWidth="1"/>
    <col min="6148" max="6148" width="9.140625" style="53"/>
    <col min="6149" max="6149" width="13.85546875" style="53" customWidth="1"/>
    <col min="6150" max="6402" width="9.140625" style="53"/>
    <col min="6403" max="6403" width="50.5703125" style="53" customWidth="1"/>
    <col min="6404" max="6404" width="9.140625" style="53"/>
    <col min="6405" max="6405" width="13.85546875" style="53" customWidth="1"/>
    <col min="6406" max="6658" width="9.140625" style="53"/>
    <col min="6659" max="6659" width="50.5703125" style="53" customWidth="1"/>
    <col min="6660" max="6660" width="9.140625" style="53"/>
    <col min="6661" max="6661" width="13.85546875" style="53" customWidth="1"/>
    <col min="6662" max="6914" width="9.140625" style="53"/>
    <col min="6915" max="6915" width="50.5703125" style="53" customWidth="1"/>
    <col min="6916" max="6916" width="9.140625" style="53"/>
    <col min="6917" max="6917" width="13.85546875" style="53" customWidth="1"/>
    <col min="6918" max="7170" width="9.140625" style="53"/>
    <col min="7171" max="7171" width="50.5703125" style="53" customWidth="1"/>
    <col min="7172" max="7172" width="9.140625" style="53"/>
    <col min="7173" max="7173" width="13.85546875" style="53" customWidth="1"/>
    <col min="7174" max="7426" width="9.140625" style="53"/>
    <col min="7427" max="7427" width="50.5703125" style="53" customWidth="1"/>
    <col min="7428" max="7428" width="9.140625" style="53"/>
    <col min="7429" max="7429" width="13.85546875" style="53" customWidth="1"/>
    <col min="7430" max="7682" width="9.140625" style="53"/>
    <col min="7683" max="7683" width="50.5703125" style="53" customWidth="1"/>
    <col min="7684" max="7684" width="9.140625" style="53"/>
    <col min="7685" max="7685" width="13.85546875" style="53" customWidth="1"/>
    <col min="7686" max="7938" width="9.140625" style="53"/>
    <col min="7939" max="7939" width="50.5703125" style="53" customWidth="1"/>
    <col min="7940" max="7940" width="9.140625" style="53"/>
    <col min="7941" max="7941" width="13.85546875" style="53" customWidth="1"/>
    <col min="7942" max="8194" width="9.140625" style="53"/>
    <col min="8195" max="8195" width="50.5703125" style="53" customWidth="1"/>
    <col min="8196" max="8196" width="9.140625" style="53"/>
    <col min="8197" max="8197" width="13.85546875" style="53" customWidth="1"/>
    <col min="8198" max="8450" width="9.140625" style="53"/>
    <col min="8451" max="8451" width="50.5703125" style="53" customWidth="1"/>
    <col min="8452" max="8452" width="9.140625" style="53"/>
    <col min="8453" max="8453" width="13.85546875" style="53" customWidth="1"/>
    <col min="8454" max="8706" width="9.140625" style="53"/>
    <col min="8707" max="8707" width="50.5703125" style="53" customWidth="1"/>
    <col min="8708" max="8708" width="9.140625" style="53"/>
    <col min="8709" max="8709" width="13.85546875" style="53" customWidth="1"/>
    <col min="8710" max="8962" width="9.140625" style="53"/>
    <col min="8963" max="8963" width="50.5703125" style="53" customWidth="1"/>
    <col min="8964" max="8964" width="9.140625" style="53"/>
    <col min="8965" max="8965" width="13.85546875" style="53" customWidth="1"/>
    <col min="8966" max="9218" width="9.140625" style="53"/>
    <col min="9219" max="9219" width="50.5703125" style="53" customWidth="1"/>
    <col min="9220" max="9220" width="9.140625" style="53"/>
    <col min="9221" max="9221" width="13.85546875" style="53" customWidth="1"/>
    <col min="9222" max="9474" width="9.140625" style="53"/>
    <col min="9475" max="9475" width="50.5703125" style="53" customWidth="1"/>
    <col min="9476" max="9476" width="9.140625" style="53"/>
    <col min="9477" max="9477" width="13.85546875" style="53" customWidth="1"/>
    <col min="9478" max="9730" width="9.140625" style="53"/>
    <col min="9731" max="9731" width="50.5703125" style="53" customWidth="1"/>
    <col min="9732" max="9732" width="9.140625" style="53"/>
    <col min="9733" max="9733" width="13.85546875" style="53" customWidth="1"/>
    <col min="9734" max="9986" width="9.140625" style="53"/>
    <col min="9987" max="9987" width="50.5703125" style="53" customWidth="1"/>
    <col min="9988" max="9988" width="9.140625" style="53"/>
    <col min="9989" max="9989" width="13.85546875" style="53" customWidth="1"/>
    <col min="9990" max="10242" width="9.140625" style="53"/>
    <col min="10243" max="10243" width="50.5703125" style="53" customWidth="1"/>
    <col min="10244" max="10244" width="9.140625" style="53"/>
    <col min="10245" max="10245" width="13.85546875" style="53" customWidth="1"/>
    <col min="10246" max="10498" width="9.140625" style="53"/>
    <col min="10499" max="10499" width="50.5703125" style="53" customWidth="1"/>
    <col min="10500" max="10500" width="9.140625" style="53"/>
    <col min="10501" max="10501" width="13.85546875" style="53" customWidth="1"/>
    <col min="10502" max="10754" width="9.140625" style="53"/>
    <col min="10755" max="10755" width="50.5703125" style="53" customWidth="1"/>
    <col min="10756" max="10756" width="9.140625" style="53"/>
    <col min="10757" max="10757" width="13.85546875" style="53" customWidth="1"/>
    <col min="10758" max="11010" width="9.140625" style="53"/>
    <col min="11011" max="11011" width="50.5703125" style="53" customWidth="1"/>
    <col min="11012" max="11012" width="9.140625" style="53"/>
    <col min="11013" max="11013" width="13.85546875" style="53" customWidth="1"/>
    <col min="11014" max="11266" width="9.140625" style="53"/>
    <col min="11267" max="11267" width="50.5703125" style="53" customWidth="1"/>
    <col min="11268" max="11268" width="9.140625" style="53"/>
    <col min="11269" max="11269" width="13.85546875" style="53" customWidth="1"/>
    <col min="11270" max="11522" width="9.140625" style="53"/>
    <col min="11523" max="11523" width="50.5703125" style="53" customWidth="1"/>
    <col min="11524" max="11524" width="9.140625" style="53"/>
    <col min="11525" max="11525" width="13.85546875" style="53" customWidth="1"/>
    <col min="11526" max="11778" width="9.140625" style="53"/>
    <col min="11779" max="11779" width="50.5703125" style="53" customWidth="1"/>
    <col min="11780" max="11780" width="9.140625" style="53"/>
    <col min="11781" max="11781" width="13.85546875" style="53" customWidth="1"/>
    <col min="11782" max="12034" width="9.140625" style="53"/>
    <col min="12035" max="12035" width="50.5703125" style="53" customWidth="1"/>
    <col min="12036" max="12036" width="9.140625" style="53"/>
    <col min="12037" max="12037" width="13.85546875" style="53" customWidth="1"/>
    <col min="12038" max="12290" width="9.140625" style="53"/>
    <col min="12291" max="12291" width="50.5703125" style="53" customWidth="1"/>
    <col min="12292" max="12292" width="9.140625" style="53"/>
    <col min="12293" max="12293" width="13.85546875" style="53" customWidth="1"/>
    <col min="12294" max="12546" width="9.140625" style="53"/>
    <col min="12547" max="12547" width="50.5703125" style="53" customWidth="1"/>
    <col min="12548" max="12548" width="9.140625" style="53"/>
    <col min="12549" max="12549" width="13.85546875" style="53" customWidth="1"/>
    <col min="12550" max="12802" width="9.140625" style="53"/>
    <col min="12803" max="12803" width="50.5703125" style="53" customWidth="1"/>
    <col min="12804" max="12804" width="9.140625" style="53"/>
    <col min="12805" max="12805" width="13.85546875" style="53" customWidth="1"/>
    <col min="12806" max="13058" width="9.140625" style="53"/>
    <col min="13059" max="13059" width="50.5703125" style="53" customWidth="1"/>
    <col min="13060" max="13060" width="9.140625" style="53"/>
    <col min="13061" max="13061" width="13.85546875" style="53" customWidth="1"/>
    <col min="13062" max="13314" width="9.140625" style="53"/>
    <col min="13315" max="13315" width="50.5703125" style="53" customWidth="1"/>
    <col min="13316" max="13316" width="9.140625" style="53"/>
    <col min="13317" max="13317" width="13.85546875" style="53" customWidth="1"/>
    <col min="13318" max="13570" width="9.140625" style="53"/>
    <col min="13571" max="13571" width="50.5703125" style="53" customWidth="1"/>
    <col min="13572" max="13572" width="9.140625" style="53"/>
    <col min="13573" max="13573" width="13.85546875" style="53" customWidth="1"/>
    <col min="13574" max="13826" width="9.140625" style="53"/>
    <col min="13827" max="13827" width="50.5703125" style="53" customWidth="1"/>
    <col min="13828" max="13828" width="9.140625" style="53"/>
    <col min="13829" max="13829" width="13.85546875" style="53" customWidth="1"/>
    <col min="13830" max="14082" width="9.140625" style="53"/>
    <col min="14083" max="14083" width="50.5703125" style="53" customWidth="1"/>
    <col min="14084" max="14084" width="9.140625" style="53"/>
    <col min="14085" max="14085" width="13.85546875" style="53" customWidth="1"/>
    <col min="14086" max="14338" width="9.140625" style="53"/>
    <col min="14339" max="14339" width="50.5703125" style="53" customWidth="1"/>
    <col min="14340" max="14340" width="9.140625" style="53"/>
    <col min="14341" max="14341" width="13.85546875" style="53" customWidth="1"/>
    <col min="14342" max="14594" width="9.140625" style="53"/>
    <col min="14595" max="14595" width="50.5703125" style="53" customWidth="1"/>
    <col min="14596" max="14596" width="9.140625" style="53"/>
    <col min="14597" max="14597" width="13.85546875" style="53" customWidth="1"/>
    <col min="14598" max="14850" width="9.140625" style="53"/>
    <col min="14851" max="14851" width="50.5703125" style="53" customWidth="1"/>
    <col min="14852" max="14852" width="9.140625" style="53"/>
    <col min="14853" max="14853" width="13.85546875" style="53" customWidth="1"/>
    <col min="14854" max="15106" width="9.140625" style="53"/>
    <col min="15107" max="15107" width="50.5703125" style="53" customWidth="1"/>
    <col min="15108" max="15108" width="9.140625" style="53"/>
    <col min="15109" max="15109" width="13.85546875" style="53" customWidth="1"/>
    <col min="15110" max="15362" width="9.140625" style="53"/>
    <col min="15363" max="15363" width="50.5703125" style="53" customWidth="1"/>
    <col min="15364" max="15364" width="9.140625" style="53"/>
    <col min="15365" max="15365" width="13.85546875" style="53" customWidth="1"/>
    <col min="15366" max="15618" width="9.140625" style="53"/>
    <col min="15619" max="15619" width="50.5703125" style="53" customWidth="1"/>
    <col min="15620" max="15620" width="9.140625" style="53"/>
    <col min="15621" max="15621" width="13.85546875" style="53" customWidth="1"/>
    <col min="15622" max="15874" width="9.140625" style="53"/>
    <col min="15875" max="15875" width="50.5703125" style="53" customWidth="1"/>
    <col min="15876" max="15876" width="9.140625" style="53"/>
    <col min="15877" max="15877" width="13.85546875" style="53" customWidth="1"/>
    <col min="15878" max="16130" width="9.140625" style="53"/>
    <col min="16131" max="16131" width="50.5703125" style="53" customWidth="1"/>
    <col min="16132" max="16132" width="9.140625" style="53"/>
    <col min="16133" max="16133" width="13.85546875" style="53" customWidth="1"/>
    <col min="16134" max="16384" width="9.140625" style="53"/>
  </cols>
  <sheetData>
    <row r="3" spans="2:5" s="30" customFormat="1" ht="18">
      <c r="B3" s="27" t="s">
        <v>133</v>
      </c>
      <c r="C3" s="28"/>
      <c r="D3" s="28"/>
      <c r="E3" s="29"/>
    </row>
    <row r="4" spans="2:5" s="30" customFormat="1" ht="15">
      <c r="B4" s="31"/>
      <c r="E4" s="32"/>
    </row>
    <row r="5" spans="2:5" s="34" customFormat="1" ht="15">
      <c r="B5" s="33" t="s">
        <v>13</v>
      </c>
      <c r="E5" s="35"/>
    </row>
    <row r="6" spans="2:5" s="34" customFormat="1" ht="15.75" customHeight="1">
      <c r="B6" s="36"/>
      <c r="C6" s="37"/>
      <c r="D6" s="37"/>
      <c r="E6" s="38"/>
    </row>
    <row r="7" spans="2:5" s="30" customFormat="1" ht="15" customHeight="1">
      <c r="B7" s="39" t="str">
        <f>+'CESTA-1'!B1</f>
        <v>I.</v>
      </c>
      <c r="C7" s="31" t="str">
        <f ca="1">+'CESTA-1'!C1</f>
        <v>CESTA-1</v>
      </c>
      <c r="D7" s="31"/>
      <c r="E7" s="40">
        <f>+'CESTA-1'!H20</f>
        <v>14500</v>
      </c>
    </row>
    <row r="8" spans="2:5" s="30" customFormat="1" ht="15" customHeight="1">
      <c r="B8" s="39"/>
      <c r="C8" s="31"/>
      <c r="D8" s="31"/>
      <c r="E8" s="40"/>
    </row>
    <row r="9" spans="2:5" s="30" customFormat="1" ht="15" customHeight="1">
      <c r="B9" s="39" t="str">
        <f>+'MOST ČEZ PERILŠČICO'!B1</f>
        <v>II.</v>
      </c>
      <c r="C9" s="61" t="str">
        <f ca="1">+'MOST ČEZ PERILŠČICO'!C1</f>
        <v>MOST ČEZ PERILŠČICO</v>
      </c>
      <c r="D9" s="31"/>
      <c r="E9" s="40">
        <f>+'MOST ČEZ PERILŠČICO'!H18</f>
        <v>0</v>
      </c>
    </row>
    <row r="10" spans="2:5" s="30" customFormat="1" ht="15" customHeight="1">
      <c r="B10" s="39"/>
      <c r="C10" s="31"/>
      <c r="D10" s="31"/>
      <c r="E10" s="40"/>
    </row>
    <row r="11" spans="2:5" s="30" customFormat="1" ht="15" customHeight="1">
      <c r="B11" s="39" t="str">
        <f>+'SKATLASTI PREPUST'!B1</f>
        <v>III.</v>
      </c>
      <c r="C11" s="31" t="str">
        <f ca="1">+'SKATLASTI PREPUST'!C1</f>
        <v>SKATLASTI PREPUST</v>
      </c>
      <c r="D11" s="31"/>
      <c r="E11" s="40">
        <f>+'SKATLASTI PREPUST'!H16</f>
        <v>0</v>
      </c>
    </row>
    <row r="12" spans="2:5" s="30" customFormat="1" ht="15" customHeight="1">
      <c r="B12" s="39"/>
      <c r="C12" s="76"/>
      <c r="D12" s="31"/>
      <c r="E12" s="40"/>
    </row>
    <row r="13" spans="2:5" s="30" customFormat="1" ht="15" customHeight="1">
      <c r="B13" s="39" t="str">
        <f>+'HODNIK ZA PEŠCE'!B1</f>
        <v>IV.</v>
      </c>
      <c r="C13" s="76" t="str">
        <f ca="1">+'HODNIK ZA PEŠCE'!C1</f>
        <v>HODNIK ZA PEŠCE</v>
      </c>
      <c r="D13" s="31"/>
      <c r="E13" s="40">
        <f>+'HODNIK ZA PEŠCE'!H16</f>
        <v>0</v>
      </c>
    </row>
    <row r="14" spans="2:5" s="30" customFormat="1" ht="15" customHeight="1">
      <c r="B14" s="39"/>
      <c r="C14" s="31"/>
      <c r="D14" s="31"/>
      <c r="E14" s="40"/>
    </row>
    <row r="15" spans="2:5" s="30" customFormat="1" ht="15" customHeight="1">
      <c r="B15" s="39" t="str">
        <f>+'AP-1'!B1</f>
        <v>V.</v>
      </c>
      <c r="C15" s="31" t="str">
        <f ca="1">+'AP-1'!C1</f>
        <v>AP-1</v>
      </c>
      <c r="D15" s="31"/>
      <c r="E15" s="40">
        <f>+'AP-1'!H20</f>
        <v>0</v>
      </c>
    </row>
    <row r="16" spans="2:5" s="30" customFormat="1" ht="15" customHeight="1">
      <c r="B16" s="39"/>
      <c r="C16" s="31"/>
      <c r="D16" s="31"/>
      <c r="E16" s="40"/>
    </row>
    <row r="17" spans="2:5" s="30" customFormat="1" ht="15" customHeight="1">
      <c r="B17" s="39" t="str">
        <f>+'AP-2'!B1</f>
        <v>VI.</v>
      </c>
      <c r="C17" s="31" t="str">
        <f ca="1">+'AP-2'!C1</f>
        <v>AP-2</v>
      </c>
      <c r="D17" s="31"/>
      <c r="E17" s="40">
        <f>+'AP-2'!H20</f>
        <v>0</v>
      </c>
    </row>
    <row r="18" spans="2:5" s="30" customFormat="1" ht="15" customHeight="1">
      <c r="B18" s="39"/>
      <c r="C18" s="31"/>
      <c r="D18" s="31"/>
      <c r="E18" s="40"/>
    </row>
    <row r="19" spans="2:5" s="30" customFormat="1" ht="15" customHeight="1">
      <c r="B19" s="39" t="str">
        <f>+'STRUGA PERILŠČICA'!B1</f>
        <v>VII.</v>
      </c>
      <c r="C19" s="31" t="str">
        <f ca="1">+'STRUGA PERILŠČICA'!C1</f>
        <v>STRUGA PERILŠČICA</v>
      </c>
      <c r="D19" s="31"/>
      <c r="E19" s="40">
        <f>+'STRUGA PERILŠČICA'!H14</f>
        <v>0</v>
      </c>
    </row>
    <row r="20" spans="2:5" s="30" customFormat="1" ht="15" customHeight="1">
      <c r="B20" s="39"/>
      <c r="C20" s="31"/>
      <c r="D20" s="31"/>
      <c r="E20" s="40"/>
    </row>
    <row r="21" spans="2:5" s="30" customFormat="1" ht="15" customHeight="1">
      <c r="B21" s="39" t="str">
        <f>+STRUGA!B1</f>
        <v>VIII.</v>
      </c>
      <c r="C21" s="31" t="str">
        <f ca="1">+STRUGA!C1</f>
        <v>STRUGA</v>
      </c>
      <c r="D21" s="31"/>
      <c r="E21" s="40">
        <f>+STRUGA!H14</f>
        <v>0</v>
      </c>
    </row>
    <row r="22" spans="2:5" s="30" customFormat="1" ht="15" customHeight="1">
      <c r="B22" s="39"/>
      <c r="C22" s="31"/>
      <c r="D22" s="31"/>
      <c r="E22" s="40"/>
    </row>
    <row r="23" spans="2:5" s="30" customFormat="1" ht="15" customHeight="1">
      <c r="B23" s="39" t="str">
        <f>+RAZSVETLJAVA!B1</f>
        <v>IX.</v>
      </c>
      <c r="C23" s="31" t="str">
        <f ca="1">+RAZSVETLJAVA!C1</f>
        <v>RAZSVETLJAVA</v>
      </c>
      <c r="D23" s="31"/>
      <c r="E23" s="40">
        <f>+RAZSVETLJAVA!H18</f>
        <v>0</v>
      </c>
    </row>
    <row r="24" spans="2:5" s="30" customFormat="1" ht="15" customHeight="1">
      <c r="B24" s="39"/>
      <c r="C24" s="31"/>
      <c r="D24" s="31"/>
      <c r="E24" s="40"/>
    </row>
    <row r="25" spans="2:5" s="30" customFormat="1" ht="15" customHeight="1">
      <c r="B25" s="39" t="str">
        <f>+'ELEKTRO KANALIZACIJA'!B1</f>
        <v>X</v>
      </c>
      <c r="C25" s="31" t="str">
        <f ca="1">+'ELEKTRO KANALIZACIJA'!C1</f>
        <v>ELEKTRO KANALIZACIJA</v>
      </c>
      <c r="D25" s="31"/>
      <c r="E25" s="40">
        <f>+'ELEKTRO KANALIZACIJA'!H18</f>
        <v>0</v>
      </c>
    </row>
    <row r="26" spans="2:5" s="30" customFormat="1" ht="15" customHeight="1">
      <c r="B26" s="39"/>
      <c r="C26" s="31"/>
      <c r="D26" s="31"/>
      <c r="E26" s="40"/>
    </row>
    <row r="27" spans="2:5" s="30" customFormat="1" ht="15" customHeight="1">
      <c r="B27" s="39" t="str">
        <f>+VODOVOD!B1</f>
        <v>XI.</v>
      </c>
      <c r="C27" s="31" t="str">
        <f ca="1">+VODOVOD!C1</f>
        <v>VODOVOD</v>
      </c>
      <c r="D27" s="31"/>
      <c r="E27" s="40">
        <f>+VODOVOD!H12</f>
        <v>0</v>
      </c>
    </row>
    <row r="28" spans="2:5" s="30" customFormat="1" ht="15" customHeight="1">
      <c r="B28" s="41"/>
      <c r="C28" s="42"/>
      <c r="D28" s="42"/>
      <c r="E28" s="43"/>
    </row>
    <row r="29" spans="2:5" s="31" customFormat="1" ht="15" customHeight="1" thickBot="1">
      <c r="B29" s="44"/>
      <c r="C29" s="45" t="s">
        <v>10</v>
      </c>
      <c r="D29" s="45"/>
      <c r="E29" s="46">
        <f>SUM(E7:E27)</f>
        <v>14500</v>
      </c>
    </row>
    <row r="30" spans="2:5" s="30" customFormat="1" ht="15" customHeight="1" thickTop="1">
      <c r="B30" s="66"/>
      <c r="C30" s="66"/>
      <c r="D30" s="66"/>
      <c r="E30" s="67"/>
    </row>
    <row r="31" spans="2:5" s="30" customFormat="1" ht="15" customHeight="1">
      <c r="B31" s="68"/>
      <c r="C31" s="69"/>
      <c r="D31" s="70"/>
      <c r="E31" s="71"/>
    </row>
    <row r="32" spans="2:5" s="30" customFormat="1" ht="15" customHeight="1">
      <c r="B32" s="69"/>
      <c r="C32" s="69"/>
      <c r="D32" s="69"/>
      <c r="E32" s="72"/>
    </row>
    <row r="33" spans="2:5" s="31" customFormat="1" ht="15" customHeight="1">
      <c r="B33" s="73"/>
      <c r="C33" s="73"/>
      <c r="D33" s="73"/>
      <c r="E33" s="72"/>
    </row>
    <row r="34" spans="2:5">
      <c r="B34" s="74"/>
      <c r="C34" s="74"/>
      <c r="D34" s="74"/>
      <c r="E34" s="75"/>
    </row>
    <row r="35" spans="2:5" s="30" customFormat="1" ht="15" customHeight="1">
      <c r="B35" s="69"/>
      <c r="C35" s="69"/>
      <c r="D35" s="70"/>
      <c r="E35" s="71"/>
    </row>
    <row r="36" spans="2:5" s="30" customFormat="1" ht="15" customHeight="1">
      <c r="B36" s="69"/>
      <c r="C36" s="69"/>
      <c r="D36" s="69"/>
      <c r="E36" s="72"/>
    </row>
    <row r="37" spans="2:5" s="31" customFormat="1" ht="15" customHeight="1">
      <c r="B37" s="73"/>
      <c r="C37" s="73"/>
      <c r="D37" s="73"/>
      <c r="E37" s="72"/>
    </row>
    <row r="38" spans="2:5">
      <c r="B38" s="74"/>
      <c r="C38" s="74"/>
      <c r="D38" s="74"/>
      <c r="E38" s="75"/>
    </row>
    <row r="44" spans="2:5" ht="15">
      <c r="C44" s="56"/>
    </row>
    <row r="45" spans="2:5">
      <c r="C45" s="55"/>
    </row>
  </sheetData>
  <sheetProtection algorithmName="SHA-512" hashValue="BN2UNVCryuZKRzMo1hxAcTGky0C82B0eyhZZ7goa/UbiFTzwaCDDKHokZ7u54+f6i2YnxXT8muwpsPNlr0IZRQ==" saltValue="aujF5VqXFzit3QPC5S1ysg==" spinCount="100000" sheet="1" objects="1" scenarios="1"/>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2" manualBreakCount="2">
    <brk id="5" max="12" man="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9C"/>
  </sheetPr>
  <dimension ref="B1:K258"/>
  <sheetViews>
    <sheetView view="pageBreakPreview" zoomScaleNormal="100" zoomScaleSheetLayoutView="100" workbookViewId="0">
      <selection activeCell="C232" sqref="C232:F232"/>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46</v>
      </c>
      <c r="C1" s="85" t="str">
        <f ca="1">MID(CELL("filename",A1),FIND("]",CELL("filename",A1))+1,255)</f>
        <v>CESTA-1</v>
      </c>
    </row>
    <row r="3" spans="2:10">
      <c r="B3" s="91" t="s">
        <v>14</v>
      </c>
    </row>
    <row r="4" spans="2:10">
      <c r="B4" s="93" t="str">
        <f ca="1">"REKAPITULACIJA "&amp;C1</f>
        <v>REKAPITULACIJA CESTA-1</v>
      </c>
      <c r="C4" s="94"/>
      <c r="D4" s="94"/>
      <c r="E4" s="95"/>
      <c r="F4" s="95"/>
      <c r="G4" s="19"/>
      <c r="H4" s="57"/>
      <c r="I4" s="96"/>
    </row>
    <row r="5" spans="2:10">
      <c r="B5" s="97"/>
      <c r="C5" s="98"/>
      <c r="D5" s="99"/>
      <c r="H5" s="100"/>
      <c r="I5" s="101"/>
      <c r="J5" s="102"/>
    </row>
    <row r="6" spans="2:10">
      <c r="B6" s="103" t="s">
        <v>47</v>
      </c>
      <c r="D6" s="104" t="str">
        <f>VLOOKUP(B6,$B$22:$H$10016,2,FALSE)</f>
        <v>PREDDELA</v>
      </c>
      <c r="E6" s="105"/>
      <c r="F6" s="88"/>
      <c r="H6" s="106">
        <f>VLOOKUP($D6&amp;" SKUPAJ:",$G$22:H$10016,2,FALSE)</f>
        <v>14500</v>
      </c>
      <c r="I6" s="107"/>
      <c r="J6" s="108"/>
    </row>
    <row r="7" spans="2:10">
      <c r="B7" s="103"/>
      <c r="D7" s="104"/>
      <c r="E7" s="105"/>
      <c r="F7" s="88"/>
      <c r="H7" s="106"/>
      <c r="I7" s="109"/>
      <c r="J7" s="110"/>
    </row>
    <row r="8" spans="2:10">
      <c r="B8" s="103" t="s">
        <v>48</v>
      </c>
      <c r="D8" s="104" t="str">
        <f>VLOOKUP(B8,$B$22:$H$10016,2,FALSE)</f>
        <v>ZEMELJSKA DELA IN TEMELJENJE</v>
      </c>
      <c r="E8" s="105"/>
      <c r="F8" s="88"/>
      <c r="H8" s="106">
        <f>VLOOKUP($D8&amp;" SKUPAJ:",$G$22:H$10016,2,FALSE)</f>
        <v>0</v>
      </c>
      <c r="I8" s="111"/>
      <c r="J8" s="112"/>
    </row>
    <row r="9" spans="2:10">
      <c r="B9" s="103"/>
      <c r="D9" s="104"/>
      <c r="E9" s="105"/>
      <c r="F9" s="88"/>
      <c r="H9" s="106"/>
      <c r="I9" s="96"/>
    </row>
    <row r="10" spans="2:10">
      <c r="B10" s="103" t="s">
        <v>45</v>
      </c>
      <c r="D10" s="104" t="str">
        <f>VLOOKUP(B10,$B$22:$H$10016,2,FALSE)</f>
        <v>VOZIŠČE KONSTRUKCIJE</v>
      </c>
      <c r="E10" s="105"/>
      <c r="F10" s="88"/>
      <c r="H10" s="106">
        <f>VLOOKUP($D10&amp;" SKUPAJ:",$G$22:H$10016,2,FALSE)</f>
        <v>0</v>
      </c>
    </row>
    <row r="11" spans="2:10">
      <c r="B11" s="103"/>
      <c r="D11" s="104"/>
      <c r="E11" s="105"/>
      <c r="F11" s="88"/>
      <c r="H11" s="106"/>
    </row>
    <row r="12" spans="2:10">
      <c r="B12" s="103" t="s">
        <v>49</v>
      </c>
      <c r="D12" s="104" t="str">
        <f>VLOOKUP(B12,$B$22:$H$10016,2,FALSE)</f>
        <v>ODVODNJAVANJE</v>
      </c>
      <c r="E12" s="105"/>
      <c r="F12" s="88"/>
      <c r="H12" s="106">
        <f>VLOOKUP($D12&amp;" SKUPAJ:",$G$22:H$10016,2,FALSE)</f>
        <v>0</v>
      </c>
    </row>
    <row r="13" spans="2:10">
      <c r="B13" s="103"/>
      <c r="D13" s="104"/>
      <c r="E13" s="105"/>
      <c r="F13" s="88"/>
      <c r="H13" s="106"/>
    </row>
    <row r="14" spans="2:10">
      <c r="B14" s="103" t="s">
        <v>53</v>
      </c>
      <c r="D14" s="104" t="str">
        <f>VLOOKUP(B14,$B$22:$H$10016,2,FALSE)</f>
        <v>GRADBENA IN OBRTNIŠKA DELA</v>
      </c>
      <c r="E14" s="105"/>
      <c r="F14" s="88"/>
      <c r="H14" s="106">
        <f>VLOOKUP($D14&amp;" SKUPAJ:",$G$22:H$10016,2,FALSE)</f>
        <v>0</v>
      </c>
      <c r="I14" s="111"/>
      <c r="J14" s="112"/>
    </row>
    <row r="15" spans="2:10">
      <c r="B15" s="103"/>
      <c r="D15" s="104"/>
      <c r="E15" s="105"/>
      <c r="F15" s="88"/>
      <c r="H15" s="106"/>
      <c r="I15" s="96"/>
    </row>
    <row r="16" spans="2:10">
      <c r="B16" s="103" t="s">
        <v>68</v>
      </c>
      <c r="D16" s="104" t="str">
        <f>VLOOKUP(B16,$B$22:$H$10016,2,FALSE)</f>
        <v>OPREMA CEST</v>
      </c>
      <c r="E16" s="105"/>
      <c r="F16" s="88"/>
      <c r="H16" s="106">
        <f>VLOOKUP($D16&amp;" SKUPAJ:",$G$22:H$10016,2,FALSE)</f>
        <v>0</v>
      </c>
    </row>
    <row r="17" spans="2:11">
      <c r="B17" s="103"/>
      <c r="D17" s="104"/>
      <c r="E17" s="105"/>
      <c r="F17" s="88"/>
      <c r="H17" s="106"/>
    </row>
    <row r="18" spans="2:11">
      <c r="B18" s="103" t="s">
        <v>69</v>
      </c>
      <c r="D18" s="104" t="str">
        <f>VLOOKUP(B18,$B$22:$H$10016,2,FALSE)</f>
        <v>TUJE STORITVE</v>
      </c>
      <c r="E18" s="105"/>
      <c r="F18" s="88"/>
      <c r="H18" s="106">
        <f>VLOOKUP($D18&amp;" SKUPAJ:",$G$22:H$10016,2,FALSE)</f>
        <v>0</v>
      </c>
      <c r="I18" s="111"/>
      <c r="J18" s="112"/>
    </row>
    <row r="19" spans="2:11" s="89" customFormat="1" ht="16.5" thickBot="1">
      <c r="B19" s="113"/>
      <c r="C19" s="114"/>
      <c r="D19" s="115"/>
      <c r="E19" s="116"/>
      <c r="F19" s="117"/>
      <c r="G19" s="20"/>
      <c r="H19" s="118"/>
    </row>
    <row r="20" spans="2:11" s="89" customFormat="1" ht="16.5" thickTop="1">
      <c r="B20" s="119"/>
      <c r="C20" s="120"/>
      <c r="D20" s="121"/>
      <c r="E20" s="122"/>
      <c r="F20" s="123"/>
      <c r="G20" s="21" t="str">
        <f ca="1">"SKUPAJ "&amp;C1&amp;" (BREZ DDV):"</f>
        <v>SKUPAJ CESTA-1 (BREZ DDV):</v>
      </c>
      <c r="H20" s="124">
        <f>ROUND(SUM(H6:H18),2)</f>
        <v>14500</v>
      </c>
    </row>
    <row r="22" spans="2:11" s="89" customFormat="1" ht="16.5" thickBot="1">
      <c r="B22" s="125" t="s">
        <v>0</v>
      </c>
      <c r="C22" s="126" t="s">
        <v>1</v>
      </c>
      <c r="D22" s="127" t="s">
        <v>2</v>
      </c>
      <c r="E22" s="128" t="s">
        <v>3</v>
      </c>
      <c r="F22" s="128" t="s">
        <v>4</v>
      </c>
      <c r="G22" s="22" t="s">
        <v>5</v>
      </c>
      <c r="H22" s="128" t="s">
        <v>6</v>
      </c>
    </row>
    <row r="24" spans="2:11">
      <c r="B24" s="129"/>
      <c r="C24" s="129"/>
      <c r="D24" s="129"/>
      <c r="E24" s="129"/>
      <c r="F24" s="129"/>
      <c r="G24" s="78"/>
      <c r="H24" s="129"/>
    </row>
    <row r="26" spans="2:11" s="89" customFormat="1">
      <c r="B26" s="130" t="s">
        <v>47</v>
      </c>
      <c r="C26" s="182" t="s">
        <v>97</v>
      </c>
      <c r="D26" s="182"/>
      <c r="E26" s="131"/>
      <c r="F26" s="132"/>
      <c r="G26" s="23"/>
      <c r="H26" s="133"/>
    </row>
    <row r="27" spans="2:11" s="89" customFormat="1">
      <c r="B27" s="134" t="s">
        <v>65</v>
      </c>
      <c r="C27" s="183" t="s">
        <v>123</v>
      </c>
      <c r="D27" s="183"/>
      <c r="E27" s="183"/>
      <c r="F27" s="183"/>
      <c r="G27" s="24"/>
      <c r="H27" s="135"/>
    </row>
    <row r="28" spans="2:11" s="89" customFormat="1" ht="31.5">
      <c r="B28" s="136">
        <f>+COUNT($B$27:B27)+1</f>
        <v>1</v>
      </c>
      <c r="C28" s="58" t="s">
        <v>134</v>
      </c>
      <c r="D28" s="59" t="s">
        <v>679</v>
      </c>
      <c r="E28" s="57" t="s">
        <v>135</v>
      </c>
      <c r="F28" s="57">
        <v>1.1000000000000001</v>
      </c>
      <c r="G28" s="26"/>
      <c r="H28" s="135">
        <f>+$F28*G28</f>
        <v>0</v>
      </c>
      <c r="K28" s="87"/>
    </row>
    <row r="29" spans="2:11" s="89" customFormat="1" ht="31.5">
      <c r="B29" s="136">
        <f>+COUNT($B$27:B28)+1</f>
        <v>2</v>
      </c>
      <c r="C29" s="58" t="s">
        <v>136</v>
      </c>
      <c r="D29" s="59" t="s">
        <v>681</v>
      </c>
      <c r="E29" s="57" t="s">
        <v>66</v>
      </c>
      <c r="F29" s="57">
        <v>1.1000000000000001</v>
      </c>
      <c r="G29" s="26"/>
      <c r="H29" s="135">
        <f t="shared" ref="H29:H32" si="0">+$F29*G29</f>
        <v>0</v>
      </c>
      <c r="K29" s="87"/>
    </row>
    <row r="30" spans="2:11" s="89" customFormat="1" ht="31.5">
      <c r="B30" s="136">
        <f>+COUNT($B$27:B29)+1</f>
        <v>3</v>
      </c>
      <c r="C30" s="137" t="s">
        <v>137</v>
      </c>
      <c r="D30" s="138" t="s">
        <v>101</v>
      </c>
      <c r="E30" s="139" t="s">
        <v>23</v>
      </c>
      <c r="F30" s="139">
        <v>54</v>
      </c>
      <c r="G30" s="65"/>
      <c r="H30" s="135">
        <f t="shared" si="0"/>
        <v>0</v>
      </c>
      <c r="K30" s="87"/>
    </row>
    <row r="31" spans="2:11" s="89" customFormat="1">
      <c r="B31" s="136">
        <f>+COUNT($B$27:B30)+1</f>
        <v>4</v>
      </c>
      <c r="C31" s="58" t="s">
        <v>138</v>
      </c>
      <c r="D31" s="59" t="s">
        <v>680</v>
      </c>
      <c r="E31" s="57" t="s">
        <v>23</v>
      </c>
      <c r="F31" s="57">
        <v>550</v>
      </c>
      <c r="G31" s="26"/>
      <c r="H31" s="135">
        <f t="shared" si="0"/>
        <v>0</v>
      </c>
      <c r="K31" s="87"/>
    </row>
    <row r="32" spans="2:11" s="89" customFormat="1" ht="31.5">
      <c r="B32" s="136">
        <f>+COUNT($B$27:B31)+1</f>
        <v>5</v>
      </c>
      <c r="C32" s="58" t="s">
        <v>139</v>
      </c>
      <c r="D32" s="59" t="s">
        <v>1045</v>
      </c>
      <c r="E32" s="57" t="s">
        <v>23</v>
      </c>
      <c r="F32" s="57">
        <v>120</v>
      </c>
      <c r="G32" s="26"/>
      <c r="H32" s="135">
        <f t="shared" si="0"/>
        <v>0</v>
      </c>
      <c r="K32" s="87"/>
    </row>
    <row r="33" spans="2:11" s="89" customFormat="1">
      <c r="B33" s="134" t="s">
        <v>67</v>
      </c>
      <c r="C33" s="183" t="s">
        <v>129</v>
      </c>
      <c r="D33" s="183"/>
      <c r="E33" s="183"/>
      <c r="F33" s="183"/>
      <c r="G33" s="24"/>
      <c r="H33" s="135"/>
    </row>
    <row r="34" spans="2:11" s="89" customFormat="1" ht="34.5" customHeight="1">
      <c r="B34" s="134"/>
      <c r="C34" s="184" t="s">
        <v>682</v>
      </c>
      <c r="D34" s="184"/>
      <c r="E34" s="184"/>
      <c r="F34" s="184"/>
      <c r="G34" s="24"/>
      <c r="H34" s="135"/>
    </row>
    <row r="35" spans="2:11" s="89" customFormat="1" ht="47.25">
      <c r="B35" s="136">
        <f>+COUNT($B$27:B34)+1</f>
        <v>6</v>
      </c>
      <c r="C35" s="58" t="s">
        <v>140</v>
      </c>
      <c r="D35" s="59" t="s">
        <v>683</v>
      </c>
      <c r="E35" s="57" t="s">
        <v>23</v>
      </c>
      <c r="F35" s="57">
        <v>9</v>
      </c>
      <c r="G35" s="26"/>
      <c r="H35" s="135">
        <f t="shared" ref="H35:H38" si="1">+$F35*G35</f>
        <v>0</v>
      </c>
      <c r="K35" s="87"/>
    </row>
    <row r="36" spans="2:11" s="89" customFormat="1" ht="47.25">
      <c r="B36" s="136">
        <f>+COUNT($B$27:B35)+1</f>
        <v>7</v>
      </c>
      <c r="C36" s="140" t="s">
        <v>141</v>
      </c>
      <c r="D36" s="59" t="s">
        <v>684</v>
      </c>
      <c r="E36" s="57" t="s">
        <v>23</v>
      </c>
      <c r="F36" s="57">
        <v>3</v>
      </c>
      <c r="G36" s="26"/>
      <c r="H36" s="135">
        <f t="shared" si="1"/>
        <v>0</v>
      </c>
      <c r="K36" s="87"/>
    </row>
    <row r="37" spans="2:11" s="89" customFormat="1" ht="31.5">
      <c r="B37" s="136">
        <f>+COUNT($B$27:B36)+1</f>
        <v>8</v>
      </c>
      <c r="C37" s="58" t="s">
        <v>142</v>
      </c>
      <c r="D37" s="59" t="s">
        <v>685</v>
      </c>
      <c r="E37" s="57" t="s">
        <v>23</v>
      </c>
      <c r="F37" s="57">
        <v>42</v>
      </c>
      <c r="G37" s="26"/>
      <c r="H37" s="135">
        <f t="shared" si="1"/>
        <v>0</v>
      </c>
    </row>
    <row r="38" spans="2:11" s="89" customFormat="1" ht="31.5">
      <c r="B38" s="136">
        <f>+COUNT($B$27:B37)+1</f>
        <v>9</v>
      </c>
      <c r="C38" s="58" t="s">
        <v>143</v>
      </c>
      <c r="D38" s="59" t="s">
        <v>686</v>
      </c>
      <c r="E38" s="57" t="s">
        <v>24</v>
      </c>
      <c r="F38" s="57">
        <v>80</v>
      </c>
      <c r="G38" s="26"/>
      <c r="H38" s="135">
        <f t="shared" si="1"/>
        <v>0</v>
      </c>
    </row>
    <row r="39" spans="2:11" s="89" customFormat="1" ht="47.25">
      <c r="B39" s="136">
        <f>+COUNT($B$27:B38)+1</f>
        <v>10</v>
      </c>
      <c r="C39" s="140" t="s">
        <v>144</v>
      </c>
      <c r="D39" s="59" t="s">
        <v>1355</v>
      </c>
      <c r="E39" s="57" t="s">
        <v>24</v>
      </c>
      <c r="F39" s="57">
        <v>520</v>
      </c>
      <c r="G39" s="26"/>
      <c r="H39" s="135">
        <f t="shared" ref="H39:H53" si="2">+$F39*G39</f>
        <v>0</v>
      </c>
    </row>
    <row r="40" spans="2:11" s="89" customFormat="1" ht="47.25">
      <c r="B40" s="136">
        <f>+COUNT($B$27:B39)+1</f>
        <v>11</v>
      </c>
      <c r="C40" s="140" t="s">
        <v>142</v>
      </c>
      <c r="D40" s="59" t="s">
        <v>687</v>
      </c>
      <c r="E40" s="57" t="s">
        <v>24</v>
      </c>
      <c r="F40" s="57">
        <v>7150</v>
      </c>
      <c r="G40" s="26"/>
      <c r="H40" s="135">
        <f t="shared" si="2"/>
        <v>0</v>
      </c>
    </row>
    <row r="41" spans="2:11" s="89" customFormat="1" ht="47.25">
      <c r="B41" s="136">
        <f>+COUNT($B$27:B40)+1</f>
        <v>12</v>
      </c>
      <c r="C41" s="140" t="s">
        <v>145</v>
      </c>
      <c r="D41" s="59" t="s">
        <v>688</v>
      </c>
      <c r="E41" s="57" t="s">
        <v>54</v>
      </c>
      <c r="F41" s="57">
        <v>145</v>
      </c>
      <c r="G41" s="26"/>
      <c r="H41" s="135">
        <f t="shared" si="2"/>
        <v>0</v>
      </c>
    </row>
    <row r="42" spans="2:11" s="89" customFormat="1" ht="47.25">
      <c r="B42" s="136">
        <f>+COUNT($B$27:B41)+1</f>
        <v>13</v>
      </c>
      <c r="C42" s="140" t="s">
        <v>146</v>
      </c>
      <c r="D42" s="59" t="s">
        <v>689</v>
      </c>
      <c r="E42" s="57" t="s">
        <v>24</v>
      </c>
      <c r="F42" s="57">
        <v>60</v>
      </c>
      <c r="G42" s="26"/>
      <c r="H42" s="135">
        <f t="shared" si="2"/>
        <v>0</v>
      </c>
    </row>
    <row r="43" spans="2:11" s="89" customFormat="1" ht="47.25">
      <c r="B43" s="136">
        <f>+COUNT($B$27:B42)+1</f>
        <v>14</v>
      </c>
      <c r="C43" s="140" t="s">
        <v>147</v>
      </c>
      <c r="D43" s="59" t="s">
        <v>690</v>
      </c>
      <c r="E43" s="57" t="s">
        <v>23</v>
      </c>
      <c r="F43" s="57">
        <v>4</v>
      </c>
      <c r="G43" s="26"/>
      <c r="H43" s="135">
        <f t="shared" si="2"/>
        <v>0</v>
      </c>
    </row>
    <row r="44" spans="2:11" s="89" customFormat="1" ht="31.5">
      <c r="B44" s="136">
        <f>+COUNT($B$27:B43)+1</f>
        <v>15</v>
      </c>
      <c r="C44" s="140" t="s">
        <v>147</v>
      </c>
      <c r="D44" s="59" t="s">
        <v>691</v>
      </c>
      <c r="E44" s="57" t="s">
        <v>23</v>
      </c>
      <c r="F44" s="57">
        <v>33</v>
      </c>
      <c r="G44" s="26"/>
      <c r="H44" s="135">
        <f t="shared" si="2"/>
        <v>0</v>
      </c>
    </row>
    <row r="45" spans="2:11" s="89" customFormat="1" ht="47.25">
      <c r="B45" s="136">
        <f>+COUNT($B$27:B44)+1</f>
        <v>16</v>
      </c>
      <c r="C45" s="140" t="s">
        <v>148</v>
      </c>
      <c r="D45" s="59" t="s">
        <v>1356</v>
      </c>
      <c r="E45" s="57" t="s">
        <v>54</v>
      </c>
      <c r="F45" s="57">
        <v>160</v>
      </c>
      <c r="G45" s="26"/>
      <c r="H45" s="135">
        <f t="shared" si="2"/>
        <v>0</v>
      </c>
    </row>
    <row r="46" spans="2:11" s="89" customFormat="1" ht="47.25">
      <c r="B46" s="136">
        <f>+COUNT($B$27:B45)+1</f>
        <v>17</v>
      </c>
      <c r="C46" s="140" t="s">
        <v>149</v>
      </c>
      <c r="D46" s="59" t="s">
        <v>692</v>
      </c>
      <c r="E46" s="57" t="s">
        <v>54</v>
      </c>
      <c r="F46" s="57">
        <v>460</v>
      </c>
      <c r="G46" s="26"/>
      <c r="H46" s="135">
        <f t="shared" si="2"/>
        <v>0</v>
      </c>
    </row>
    <row r="47" spans="2:11" s="89" customFormat="1" ht="47.25">
      <c r="B47" s="136">
        <f>+COUNT($B$27:B46)+1</f>
        <v>18</v>
      </c>
      <c r="C47" s="140" t="s">
        <v>150</v>
      </c>
      <c r="D47" s="59" t="s">
        <v>693</v>
      </c>
      <c r="E47" s="57" t="s">
        <v>54</v>
      </c>
      <c r="F47" s="57">
        <v>80</v>
      </c>
      <c r="G47" s="26"/>
      <c r="H47" s="135">
        <f t="shared" si="2"/>
        <v>0</v>
      </c>
    </row>
    <row r="48" spans="2:11" s="89" customFormat="1" ht="31.5">
      <c r="B48" s="136">
        <f>+COUNT($B$27:B47)+1</f>
        <v>19</v>
      </c>
      <c r="C48" s="140" t="s">
        <v>151</v>
      </c>
      <c r="D48" s="59" t="s">
        <v>694</v>
      </c>
      <c r="E48" s="57" t="s">
        <v>54</v>
      </c>
      <c r="F48" s="57">
        <v>165</v>
      </c>
      <c r="G48" s="26"/>
      <c r="H48" s="135">
        <f t="shared" si="2"/>
        <v>0</v>
      </c>
    </row>
    <row r="49" spans="2:8" s="89" customFormat="1" ht="31.5">
      <c r="B49" s="136">
        <f>+COUNT($B$27:B48)+1</f>
        <v>20</v>
      </c>
      <c r="C49" s="140" t="s">
        <v>152</v>
      </c>
      <c r="D49" s="59" t="s">
        <v>695</v>
      </c>
      <c r="E49" s="57" t="s">
        <v>23</v>
      </c>
      <c r="F49" s="57">
        <v>8</v>
      </c>
      <c r="G49" s="26"/>
      <c r="H49" s="135">
        <f t="shared" si="2"/>
        <v>0</v>
      </c>
    </row>
    <row r="50" spans="2:8" s="89" customFormat="1" ht="31.5">
      <c r="B50" s="136">
        <f>+COUNT($B$27:B49)+1</f>
        <v>21</v>
      </c>
      <c r="C50" s="140" t="s">
        <v>153</v>
      </c>
      <c r="D50" s="59" t="s">
        <v>696</v>
      </c>
      <c r="E50" s="57" t="s">
        <v>23</v>
      </c>
      <c r="F50" s="57">
        <v>6</v>
      </c>
      <c r="G50" s="26"/>
      <c r="H50" s="135">
        <f t="shared" si="2"/>
        <v>0</v>
      </c>
    </row>
    <row r="51" spans="2:8" s="89" customFormat="1" ht="31.5">
      <c r="B51" s="136">
        <f>+COUNT($B$27:B50)+1</f>
        <v>22</v>
      </c>
      <c r="C51" s="140" t="s">
        <v>154</v>
      </c>
      <c r="D51" s="59" t="s">
        <v>697</v>
      </c>
      <c r="E51" s="57" t="s">
        <v>23</v>
      </c>
      <c r="F51" s="57">
        <v>7</v>
      </c>
      <c r="G51" s="26"/>
      <c r="H51" s="135">
        <f t="shared" si="2"/>
        <v>0</v>
      </c>
    </row>
    <row r="52" spans="2:8" s="89" customFormat="1" ht="47.25">
      <c r="B52" s="136">
        <f>+COUNT($B$27:B51)+1</f>
        <v>23</v>
      </c>
      <c r="C52" s="140" t="s">
        <v>155</v>
      </c>
      <c r="D52" s="59" t="s">
        <v>698</v>
      </c>
      <c r="E52" s="57" t="s">
        <v>23</v>
      </c>
      <c r="F52" s="57">
        <v>3</v>
      </c>
      <c r="G52" s="26"/>
      <c r="H52" s="135">
        <f t="shared" si="2"/>
        <v>0</v>
      </c>
    </row>
    <row r="53" spans="2:8" s="89" customFormat="1" ht="47.25">
      <c r="B53" s="136">
        <f>+COUNT($B$27:B52)+1</f>
        <v>24</v>
      </c>
      <c r="C53" s="140" t="s">
        <v>156</v>
      </c>
      <c r="D53" s="59" t="s">
        <v>699</v>
      </c>
      <c r="E53" s="57" t="s">
        <v>23</v>
      </c>
      <c r="F53" s="57">
        <v>2</v>
      </c>
      <c r="G53" s="26"/>
      <c r="H53" s="135">
        <f t="shared" si="2"/>
        <v>0</v>
      </c>
    </row>
    <row r="54" spans="2:8" s="89" customFormat="1" ht="78.75">
      <c r="B54" s="136">
        <f>+COUNT($B$27:B53)+1</f>
        <v>25</v>
      </c>
      <c r="C54" s="58" t="s">
        <v>157</v>
      </c>
      <c r="D54" s="59" t="s">
        <v>700</v>
      </c>
      <c r="E54" s="57" t="s">
        <v>25</v>
      </c>
      <c r="F54" s="57">
        <v>0.55000000000000004</v>
      </c>
      <c r="G54" s="26"/>
      <c r="H54" s="135">
        <f t="shared" ref="H54:H62" si="3">+$F54*G54</f>
        <v>0</v>
      </c>
    </row>
    <row r="55" spans="2:8" s="89" customFormat="1" ht="47.25">
      <c r="B55" s="136">
        <f>+COUNT($B$27:B54)+1</f>
        <v>26</v>
      </c>
      <c r="C55" s="58" t="s">
        <v>158</v>
      </c>
      <c r="D55" s="59" t="s">
        <v>701</v>
      </c>
      <c r="E55" s="57" t="s">
        <v>24</v>
      </c>
      <c r="F55" s="57">
        <v>4.5999999999999996</v>
      </c>
      <c r="G55" s="26"/>
      <c r="H55" s="135">
        <f t="shared" si="3"/>
        <v>0</v>
      </c>
    </row>
    <row r="56" spans="2:8" s="89" customFormat="1" ht="47.25">
      <c r="B56" s="136">
        <f>+COUNT($B$27:B55)+1</f>
        <v>27</v>
      </c>
      <c r="C56" s="58" t="s">
        <v>159</v>
      </c>
      <c r="D56" s="59" t="s">
        <v>702</v>
      </c>
      <c r="E56" s="57" t="s">
        <v>25</v>
      </c>
      <c r="F56" s="57">
        <v>3.4</v>
      </c>
      <c r="G56" s="26"/>
      <c r="H56" s="135">
        <f t="shared" si="3"/>
        <v>0</v>
      </c>
    </row>
    <row r="57" spans="2:8" s="89" customFormat="1" ht="47.25">
      <c r="B57" s="136">
        <f>+COUNT($B$27:B56)+1</f>
        <v>28</v>
      </c>
      <c r="C57" s="58" t="s">
        <v>160</v>
      </c>
      <c r="D57" s="59" t="s">
        <v>703</v>
      </c>
      <c r="E57" s="57" t="s">
        <v>24</v>
      </c>
      <c r="F57" s="57">
        <v>14</v>
      </c>
      <c r="G57" s="26"/>
      <c r="H57" s="135">
        <f t="shared" si="3"/>
        <v>0</v>
      </c>
    </row>
    <row r="58" spans="2:8" s="89" customFormat="1" ht="78.75">
      <c r="B58" s="136">
        <f>+COUNT($B$27:B57)+1</f>
        <v>29</v>
      </c>
      <c r="C58" s="58" t="s">
        <v>161</v>
      </c>
      <c r="D58" s="59" t="s">
        <v>704</v>
      </c>
      <c r="E58" s="57" t="s">
        <v>54</v>
      </c>
      <c r="F58" s="57">
        <v>42</v>
      </c>
      <c r="G58" s="26"/>
      <c r="H58" s="135">
        <f t="shared" si="3"/>
        <v>0</v>
      </c>
    </row>
    <row r="59" spans="2:8" s="89" customFormat="1" ht="78.75">
      <c r="B59" s="136">
        <f>+COUNT($B$27:B58)+1</f>
        <v>30</v>
      </c>
      <c r="C59" s="58" t="s">
        <v>162</v>
      </c>
      <c r="D59" s="59" t="s">
        <v>705</v>
      </c>
      <c r="E59" s="57" t="s">
        <v>54</v>
      </c>
      <c r="F59" s="57">
        <v>42</v>
      </c>
      <c r="G59" s="26"/>
      <c r="H59" s="135">
        <f t="shared" si="3"/>
        <v>0</v>
      </c>
    </row>
    <row r="60" spans="2:8" s="89" customFormat="1" ht="47.25">
      <c r="B60" s="136">
        <f>+COUNT($B$27:B59)+1</f>
        <v>31</v>
      </c>
      <c r="C60" s="58" t="s">
        <v>163</v>
      </c>
      <c r="D60" s="59" t="s">
        <v>706</v>
      </c>
      <c r="E60" s="57" t="s">
        <v>23</v>
      </c>
      <c r="F60" s="57">
        <v>10</v>
      </c>
      <c r="G60" s="26"/>
      <c r="H60" s="135">
        <f t="shared" si="3"/>
        <v>0</v>
      </c>
    </row>
    <row r="61" spans="2:8" s="89" customFormat="1">
      <c r="B61" s="134" t="s">
        <v>73</v>
      </c>
      <c r="C61" s="183" t="s">
        <v>120</v>
      </c>
      <c r="D61" s="183"/>
      <c r="E61" s="183"/>
      <c r="F61" s="183"/>
      <c r="G61" s="24"/>
      <c r="H61" s="135"/>
    </row>
    <row r="62" spans="2:8" s="89" customFormat="1" ht="78.75">
      <c r="B62" s="136">
        <f>+COUNT($B$27:B61)+1</f>
        <v>32</v>
      </c>
      <c r="C62" s="58" t="s">
        <v>164</v>
      </c>
      <c r="D62" s="59" t="s">
        <v>707</v>
      </c>
      <c r="E62" s="81" t="s">
        <v>23</v>
      </c>
      <c r="F62" s="81">
        <v>18</v>
      </c>
      <c r="G62" s="82"/>
      <c r="H62" s="135">
        <f t="shared" si="3"/>
        <v>0</v>
      </c>
    </row>
    <row r="63" spans="2:8" s="89" customFormat="1" ht="78.75">
      <c r="B63" s="136">
        <f>+COUNT($B$27:B62)+1</f>
        <v>33</v>
      </c>
      <c r="C63" s="58" t="s">
        <v>165</v>
      </c>
      <c r="D63" s="59" t="s">
        <v>708</v>
      </c>
      <c r="E63" s="81" t="s">
        <v>23</v>
      </c>
      <c r="F63" s="81">
        <v>1</v>
      </c>
      <c r="G63" s="82"/>
      <c r="H63" s="135">
        <f>+$F63*G63</f>
        <v>0</v>
      </c>
    </row>
    <row r="64" spans="2:8" s="89" customFormat="1" ht="126">
      <c r="B64" s="136">
        <f>+COUNT($B$27:B63)+1</f>
        <v>34</v>
      </c>
      <c r="C64" s="58" t="s">
        <v>166</v>
      </c>
      <c r="D64" s="59" t="s">
        <v>1361</v>
      </c>
      <c r="E64" s="57" t="s">
        <v>1363</v>
      </c>
      <c r="F64" s="57">
        <v>1</v>
      </c>
      <c r="G64" s="57">
        <v>14500</v>
      </c>
      <c r="H64" s="135">
        <f>+$F64*G64</f>
        <v>14500</v>
      </c>
    </row>
    <row r="65" spans="2:8" s="89" customFormat="1" ht="31.5">
      <c r="B65" s="136">
        <f>+COUNT($B$27:B64)+1</f>
        <v>35</v>
      </c>
      <c r="C65" s="58" t="s">
        <v>167</v>
      </c>
      <c r="D65" s="59" t="s">
        <v>709</v>
      </c>
      <c r="E65" s="57" t="s">
        <v>54</v>
      </c>
      <c r="F65" s="57">
        <v>16</v>
      </c>
      <c r="G65" s="26"/>
      <c r="H65" s="135">
        <f t="shared" ref="H65" si="4">+$F65*G65</f>
        <v>0</v>
      </c>
    </row>
    <row r="66" spans="2:8" s="89" customFormat="1" ht="15.75" customHeight="1">
      <c r="B66" s="141"/>
      <c r="C66" s="142"/>
      <c r="D66" s="143"/>
      <c r="E66" s="144"/>
      <c r="F66" s="145"/>
      <c r="G66" s="64"/>
      <c r="H66" s="146"/>
    </row>
    <row r="67" spans="2:8" s="89" customFormat="1" ht="16.5" thickBot="1">
      <c r="B67" s="147"/>
      <c r="C67" s="148"/>
      <c r="D67" s="148"/>
      <c r="E67" s="149"/>
      <c r="F67" s="149"/>
      <c r="G67" s="25" t="str">
        <f>C26&amp;" SKUPAJ:"</f>
        <v>PREDDELA SKUPAJ:</v>
      </c>
      <c r="H67" s="150">
        <f>SUM(H$28:H$65)</f>
        <v>14500</v>
      </c>
    </row>
    <row r="68" spans="2:8" s="89" customFormat="1">
      <c r="B68" s="141"/>
      <c r="C68" s="142"/>
      <c r="D68" s="143"/>
      <c r="E68" s="144"/>
      <c r="F68" s="145"/>
      <c r="G68" s="64"/>
      <c r="H68" s="146"/>
    </row>
    <row r="69" spans="2:8" s="89" customFormat="1">
      <c r="B69" s="130" t="s">
        <v>48</v>
      </c>
      <c r="C69" s="182" t="s">
        <v>168</v>
      </c>
      <c r="D69" s="182"/>
      <c r="E69" s="131"/>
      <c r="F69" s="132"/>
      <c r="G69" s="23"/>
      <c r="H69" s="133"/>
    </row>
    <row r="70" spans="2:8" s="89" customFormat="1">
      <c r="B70" s="134" t="s">
        <v>74</v>
      </c>
      <c r="C70" s="183" t="s">
        <v>121</v>
      </c>
      <c r="D70" s="183"/>
      <c r="E70" s="183"/>
      <c r="F70" s="183"/>
      <c r="G70" s="24"/>
      <c r="H70" s="135"/>
    </row>
    <row r="71" spans="2:8" s="89" customFormat="1" ht="31.5">
      <c r="B71" s="136">
        <f>+COUNT($B$70:B70)+1</f>
        <v>1</v>
      </c>
      <c r="C71" s="58" t="s">
        <v>169</v>
      </c>
      <c r="D71" s="59" t="s">
        <v>710</v>
      </c>
      <c r="E71" s="57" t="s">
        <v>25</v>
      </c>
      <c r="F71" s="57">
        <v>680</v>
      </c>
      <c r="G71" s="26"/>
      <c r="H71" s="135">
        <f t="shared" ref="H71:H87" si="5">+$F71*G71</f>
        <v>0</v>
      </c>
    </row>
    <row r="72" spans="2:8" s="89" customFormat="1" ht="31.5">
      <c r="B72" s="136">
        <f>+COUNT($B$70:B71)+1</f>
        <v>2</v>
      </c>
      <c r="C72" s="58" t="s">
        <v>170</v>
      </c>
      <c r="D72" s="59" t="s">
        <v>711</v>
      </c>
      <c r="E72" s="57" t="s">
        <v>25</v>
      </c>
      <c r="F72" s="57">
        <v>6520</v>
      </c>
      <c r="G72" s="26"/>
      <c r="H72" s="135">
        <f t="shared" si="5"/>
        <v>0</v>
      </c>
    </row>
    <row r="73" spans="2:8" s="89" customFormat="1" ht="31.5">
      <c r="B73" s="136">
        <f>+COUNT($B$70:B72)+1</f>
        <v>3</v>
      </c>
      <c r="C73" s="58" t="s">
        <v>171</v>
      </c>
      <c r="D73" s="59" t="s">
        <v>712</v>
      </c>
      <c r="E73" s="57" t="s">
        <v>25</v>
      </c>
      <c r="F73" s="57">
        <v>70</v>
      </c>
      <c r="G73" s="26"/>
      <c r="H73" s="135">
        <f t="shared" si="5"/>
        <v>0</v>
      </c>
    </row>
    <row r="74" spans="2:8" s="89" customFormat="1" ht="31.5">
      <c r="B74" s="136">
        <f>+COUNT($B$70:B73)+1</f>
        <v>4</v>
      </c>
      <c r="C74" s="58" t="s">
        <v>172</v>
      </c>
      <c r="D74" s="59" t="s">
        <v>713</v>
      </c>
      <c r="E74" s="57" t="s">
        <v>25</v>
      </c>
      <c r="F74" s="57">
        <v>1450</v>
      </c>
      <c r="G74" s="26"/>
      <c r="H74" s="135">
        <f t="shared" si="5"/>
        <v>0</v>
      </c>
    </row>
    <row r="75" spans="2:8" s="89" customFormat="1" ht="31.5">
      <c r="B75" s="136">
        <f>+COUNT($B$70:B74)+1</f>
        <v>5</v>
      </c>
      <c r="C75" s="58" t="s">
        <v>173</v>
      </c>
      <c r="D75" s="59" t="s">
        <v>714</v>
      </c>
      <c r="E75" s="57" t="s">
        <v>25</v>
      </c>
      <c r="F75" s="57">
        <v>75</v>
      </c>
      <c r="G75" s="26"/>
      <c r="H75" s="135">
        <f t="shared" si="5"/>
        <v>0</v>
      </c>
    </row>
    <row r="76" spans="2:8" s="89" customFormat="1" ht="31.5">
      <c r="B76" s="136">
        <f>+COUNT($B$70:B75)+1</f>
        <v>6</v>
      </c>
      <c r="C76" s="58" t="s">
        <v>174</v>
      </c>
      <c r="D76" s="59" t="s">
        <v>715</v>
      </c>
      <c r="E76" s="57" t="s">
        <v>25</v>
      </c>
      <c r="F76" s="57">
        <v>10</v>
      </c>
      <c r="G76" s="26"/>
      <c r="H76" s="135">
        <f t="shared" si="5"/>
        <v>0</v>
      </c>
    </row>
    <row r="77" spans="2:8" s="89" customFormat="1" ht="84" customHeight="1">
      <c r="B77" s="136">
        <f>+COUNT($B$70:B76)+1</f>
        <v>7</v>
      </c>
      <c r="C77" s="58" t="s">
        <v>175</v>
      </c>
      <c r="D77" s="151" t="s">
        <v>1364</v>
      </c>
      <c r="E77" s="57" t="s">
        <v>25</v>
      </c>
      <c r="F77" s="57">
        <v>620</v>
      </c>
      <c r="G77" s="26"/>
      <c r="H77" s="135">
        <f t="shared" si="5"/>
        <v>0</v>
      </c>
    </row>
    <row r="78" spans="2:8" s="89" customFormat="1" ht="78.75">
      <c r="B78" s="136">
        <f>+COUNT($B$70:B77)+1</f>
        <v>8</v>
      </c>
      <c r="C78" s="58" t="s">
        <v>176</v>
      </c>
      <c r="D78" s="151" t="s">
        <v>716</v>
      </c>
      <c r="E78" s="57" t="s">
        <v>25</v>
      </c>
      <c r="F78" s="57">
        <v>860</v>
      </c>
      <c r="G78" s="26"/>
      <c r="H78" s="135">
        <f t="shared" si="5"/>
        <v>0</v>
      </c>
    </row>
    <row r="79" spans="2:8" s="89" customFormat="1" ht="78.75">
      <c r="B79" s="136">
        <f>+COUNT($B$70:B78)+1</f>
        <v>9</v>
      </c>
      <c r="C79" s="58" t="s">
        <v>177</v>
      </c>
      <c r="D79" s="151" t="s">
        <v>717</v>
      </c>
      <c r="E79" s="57" t="s">
        <v>25</v>
      </c>
      <c r="F79" s="57">
        <v>350</v>
      </c>
      <c r="G79" s="26"/>
      <c r="H79" s="135">
        <f t="shared" si="5"/>
        <v>0</v>
      </c>
    </row>
    <row r="80" spans="2:8" s="89" customFormat="1" ht="78.75">
      <c r="B80" s="136">
        <f>+COUNT($B$70:B79)+1</f>
        <v>10</v>
      </c>
      <c r="C80" s="58" t="s">
        <v>178</v>
      </c>
      <c r="D80" s="151" t="s">
        <v>717</v>
      </c>
      <c r="E80" s="57" t="s">
        <v>25</v>
      </c>
      <c r="F80" s="57">
        <v>180</v>
      </c>
      <c r="G80" s="26"/>
      <c r="H80" s="135">
        <f t="shared" si="5"/>
        <v>0</v>
      </c>
    </row>
    <row r="81" spans="2:10" s="89" customFormat="1" ht="47.25">
      <c r="B81" s="136">
        <f>+COUNT($B$70:B80)+1</f>
        <v>11</v>
      </c>
      <c r="C81" s="58" t="s">
        <v>179</v>
      </c>
      <c r="D81" s="59" t="s">
        <v>718</v>
      </c>
      <c r="E81" s="57" t="s">
        <v>25</v>
      </c>
      <c r="F81" s="57">
        <v>90</v>
      </c>
      <c r="G81" s="26"/>
      <c r="H81" s="135">
        <f t="shared" si="5"/>
        <v>0</v>
      </c>
    </row>
    <row r="82" spans="2:10" s="89" customFormat="1" ht="47.25">
      <c r="B82" s="136">
        <f>+COUNT($B$70:B81)+1</f>
        <v>12</v>
      </c>
      <c r="C82" s="58" t="s">
        <v>180</v>
      </c>
      <c r="D82" s="59" t="s">
        <v>719</v>
      </c>
      <c r="E82" s="57" t="s">
        <v>25</v>
      </c>
      <c r="F82" s="57">
        <v>24</v>
      </c>
      <c r="G82" s="26"/>
      <c r="H82" s="135">
        <f t="shared" si="5"/>
        <v>0</v>
      </c>
    </row>
    <row r="83" spans="2:10" s="89" customFormat="1">
      <c r="B83" s="134" t="s">
        <v>75</v>
      </c>
      <c r="C83" s="183" t="s">
        <v>130</v>
      </c>
      <c r="D83" s="183"/>
      <c r="E83" s="183"/>
      <c r="F83" s="183"/>
      <c r="G83" s="24"/>
      <c r="H83" s="135"/>
    </row>
    <row r="84" spans="2:10" s="89" customFormat="1" ht="31.5">
      <c r="B84" s="136">
        <f>+COUNT($B$70:B83)+1</f>
        <v>13</v>
      </c>
      <c r="C84" s="58" t="s">
        <v>181</v>
      </c>
      <c r="D84" s="59" t="s">
        <v>720</v>
      </c>
      <c r="E84" s="57" t="s">
        <v>24</v>
      </c>
      <c r="F84" s="57">
        <v>6300</v>
      </c>
      <c r="G84" s="26"/>
      <c r="H84" s="135">
        <f t="shared" si="5"/>
        <v>0</v>
      </c>
    </row>
    <row r="85" spans="2:10" s="89" customFormat="1" ht="31.5">
      <c r="B85" s="136">
        <f>+COUNT($B$70:B84)+1</f>
        <v>14</v>
      </c>
      <c r="C85" s="58" t="s">
        <v>182</v>
      </c>
      <c r="D85" s="59" t="s">
        <v>721</v>
      </c>
      <c r="E85" s="57" t="s">
        <v>24</v>
      </c>
      <c r="F85" s="57">
        <v>4950</v>
      </c>
      <c r="G85" s="26"/>
      <c r="H85" s="135">
        <f t="shared" si="5"/>
        <v>0</v>
      </c>
    </row>
    <row r="86" spans="2:10" s="89" customFormat="1">
      <c r="B86" s="134" t="s">
        <v>103</v>
      </c>
      <c r="C86" s="183" t="s">
        <v>131</v>
      </c>
      <c r="D86" s="183"/>
      <c r="E86" s="183"/>
      <c r="F86" s="183"/>
      <c r="G86" s="24"/>
      <c r="H86" s="135"/>
    </row>
    <row r="87" spans="2:10" s="89" customFormat="1" ht="31.5">
      <c r="B87" s="136">
        <f>+COUNT($B$70:B86)+1</f>
        <v>15</v>
      </c>
      <c r="C87" s="58" t="s">
        <v>183</v>
      </c>
      <c r="D87" s="59" t="s">
        <v>722</v>
      </c>
      <c r="E87" s="57" t="s">
        <v>24</v>
      </c>
      <c r="F87" s="57">
        <v>11250</v>
      </c>
      <c r="G87" s="26"/>
      <c r="H87" s="135">
        <f t="shared" si="5"/>
        <v>0</v>
      </c>
    </row>
    <row r="88" spans="2:10" s="89" customFormat="1">
      <c r="B88" s="134" t="s">
        <v>76</v>
      </c>
      <c r="C88" s="183" t="s">
        <v>184</v>
      </c>
      <c r="D88" s="183"/>
      <c r="E88" s="183"/>
      <c r="F88" s="183"/>
      <c r="G88" s="24"/>
      <c r="H88" s="135"/>
    </row>
    <row r="89" spans="2:10" s="89" customFormat="1" ht="31.5">
      <c r="B89" s="136">
        <f>+COUNT($B$70:B88)+1</f>
        <v>16</v>
      </c>
      <c r="C89" s="58" t="s">
        <v>185</v>
      </c>
      <c r="D89" s="151" t="s">
        <v>723</v>
      </c>
      <c r="E89" s="57" t="s">
        <v>25</v>
      </c>
      <c r="F89" s="57">
        <v>4200</v>
      </c>
      <c r="G89" s="26"/>
      <c r="H89" s="135">
        <f t="shared" ref="H89:H94" si="6">+$F89*G89</f>
        <v>0</v>
      </c>
      <c r="J89" s="90"/>
    </row>
    <row r="90" spans="2:10" s="89" customFormat="1" ht="63">
      <c r="B90" s="136">
        <f>+COUNT($B$70:B89)+1</f>
        <v>17</v>
      </c>
      <c r="C90" s="58" t="s">
        <v>186</v>
      </c>
      <c r="D90" s="59" t="s">
        <v>724</v>
      </c>
      <c r="E90" s="57" t="s">
        <v>25</v>
      </c>
      <c r="F90" s="57">
        <v>710</v>
      </c>
      <c r="G90" s="26"/>
      <c r="H90" s="135">
        <f t="shared" si="6"/>
        <v>0</v>
      </c>
      <c r="J90" s="90"/>
    </row>
    <row r="91" spans="2:10" s="89" customFormat="1" ht="47.25">
      <c r="B91" s="136">
        <f>+COUNT($B$70:B90)+1</f>
        <v>18</v>
      </c>
      <c r="C91" s="58" t="s">
        <v>187</v>
      </c>
      <c r="D91" s="59" t="s">
        <v>725</v>
      </c>
      <c r="E91" s="57" t="s">
        <v>25</v>
      </c>
      <c r="F91" s="57">
        <v>2020</v>
      </c>
      <c r="G91" s="26"/>
      <c r="H91" s="135">
        <f t="shared" si="6"/>
        <v>0</v>
      </c>
      <c r="J91" s="90"/>
    </row>
    <row r="92" spans="2:10" s="89" customFormat="1" ht="31.5">
      <c r="B92" s="136">
        <f>+COUNT($B$70:B91)+1</f>
        <v>19</v>
      </c>
      <c r="C92" s="58" t="s">
        <v>188</v>
      </c>
      <c r="D92" s="59" t="s">
        <v>726</v>
      </c>
      <c r="E92" s="57" t="s">
        <v>25</v>
      </c>
      <c r="F92" s="57">
        <v>20</v>
      </c>
      <c r="G92" s="26"/>
      <c r="H92" s="135">
        <f t="shared" si="6"/>
        <v>0</v>
      </c>
      <c r="J92" s="90"/>
    </row>
    <row r="93" spans="2:10" s="89" customFormat="1">
      <c r="B93" s="134" t="s">
        <v>77</v>
      </c>
      <c r="C93" s="183" t="s">
        <v>132</v>
      </c>
      <c r="D93" s="183"/>
      <c r="E93" s="183"/>
      <c r="F93" s="183"/>
      <c r="G93" s="24"/>
      <c r="H93" s="135"/>
    </row>
    <row r="94" spans="2:10" s="89" customFormat="1" ht="31.5">
      <c r="B94" s="136">
        <f>+COUNT($B$70:B93)+1</f>
        <v>20</v>
      </c>
      <c r="C94" s="58" t="s">
        <v>104</v>
      </c>
      <c r="D94" s="59" t="s">
        <v>727</v>
      </c>
      <c r="E94" s="57" t="s">
        <v>24</v>
      </c>
      <c r="F94" s="57">
        <v>2560</v>
      </c>
      <c r="G94" s="26"/>
      <c r="H94" s="135">
        <f t="shared" si="6"/>
        <v>0</v>
      </c>
      <c r="J94" s="90"/>
    </row>
    <row r="95" spans="2:10" s="89" customFormat="1" ht="31.5">
      <c r="B95" s="136">
        <f>+COUNT($B$70:B94)+1</f>
        <v>21</v>
      </c>
      <c r="C95" s="58" t="s">
        <v>189</v>
      </c>
      <c r="D95" s="59" t="s">
        <v>728</v>
      </c>
      <c r="E95" s="57" t="s">
        <v>24</v>
      </c>
      <c r="F95" s="57">
        <v>2560</v>
      </c>
      <c r="G95" s="26"/>
      <c r="H95" s="135">
        <f t="shared" ref="H95" si="7">+$F95*G95</f>
        <v>0</v>
      </c>
      <c r="J95" s="90"/>
    </row>
    <row r="96" spans="2:10" s="89" customFormat="1">
      <c r="B96" s="134" t="s">
        <v>78</v>
      </c>
      <c r="C96" s="183" t="s">
        <v>122</v>
      </c>
      <c r="D96" s="183"/>
      <c r="E96" s="183"/>
      <c r="F96" s="183"/>
      <c r="G96" s="24"/>
      <c r="H96" s="135"/>
    </row>
    <row r="97" spans="2:10" s="89" customFormat="1" ht="34.5" customHeight="1">
      <c r="B97" s="134"/>
      <c r="C97" s="184" t="s">
        <v>682</v>
      </c>
      <c r="D97" s="184"/>
      <c r="E97" s="184"/>
      <c r="F97" s="184"/>
      <c r="G97" s="24"/>
      <c r="H97" s="135"/>
    </row>
    <row r="98" spans="2:10" s="89" customFormat="1" ht="31.5">
      <c r="B98" s="136">
        <f>+COUNT($B$70:B97)+1</f>
        <v>22</v>
      </c>
      <c r="C98" s="58" t="s">
        <v>194</v>
      </c>
      <c r="D98" s="151" t="s">
        <v>1381</v>
      </c>
      <c r="E98" s="57" t="s">
        <v>25</v>
      </c>
      <c r="F98" s="57">
        <v>296</v>
      </c>
      <c r="G98" s="26"/>
      <c r="H98" s="135">
        <f t="shared" ref="H98:H100" si="8">+$F98*G98</f>
        <v>0</v>
      </c>
      <c r="J98" s="90"/>
    </row>
    <row r="99" spans="2:10" s="89" customFormat="1" ht="31.5">
      <c r="B99" s="136">
        <f>+COUNT($B$70:B98)+1</f>
        <v>23</v>
      </c>
      <c r="C99" s="58" t="s">
        <v>191</v>
      </c>
      <c r="D99" s="151" t="s">
        <v>1382</v>
      </c>
      <c r="E99" s="57" t="s">
        <v>25</v>
      </c>
      <c r="F99" s="57">
        <v>8000</v>
      </c>
      <c r="G99" s="26"/>
      <c r="H99" s="135">
        <f t="shared" si="8"/>
        <v>0</v>
      </c>
      <c r="J99" s="90"/>
    </row>
    <row r="100" spans="2:10" s="89" customFormat="1" ht="31.5">
      <c r="B100" s="136">
        <f>+COUNT($B$70:B99)+1</f>
        <v>24</v>
      </c>
      <c r="C100" s="58" t="s">
        <v>192</v>
      </c>
      <c r="D100" s="151" t="s">
        <v>1383</v>
      </c>
      <c r="E100" s="57" t="s">
        <v>25</v>
      </c>
      <c r="F100" s="57">
        <v>1870</v>
      </c>
      <c r="G100" s="26"/>
      <c r="H100" s="135">
        <f t="shared" si="8"/>
        <v>0</v>
      </c>
      <c r="J100" s="90"/>
    </row>
    <row r="101" spans="2:10" s="89" customFormat="1" ht="31.5">
      <c r="B101" s="136">
        <f>+COUNT($B$70:B100)+1</f>
        <v>25</v>
      </c>
      <c r="C101" s="58" t="s">
        <v>193</v>
      </c>
      <c r="D101" s="151" t="s">
        <v>1378</v>
      </c>
      <c r="E101" s="57" t="s">
        <v>25</v>
      </c>
      <c r="F101" s="57">
        <v>75</v>
      </c>
      <c r="G101" s="26"/>
      <c r="H101" s="135">
        <f t="shared" ref="H101" si="9">+$F101*G101</f>
        <v>0</v>
      </c>
      <c r="J101" s="90"/>
    </row>
    <row r="102" spans="2:10" s="89" customFormat="1" ht="15.75" customHeight="1">
      <c r="B102" s="141"/>
      <c r="C102" s="142"/>
      <c r="D102" s="143"/>
      <c r="E102" s="144"/>
      <c r="F102" s="145"/>
      <c r="G102" s="64"/>
      <c r="H102" s="146"/>
    </row>
    <row r="103" spans="2:10" s="89" customFormat="1" ht="16.5" thickBot="1">
      <c r="B103" s="147"/>
      <c r="C103" s="148"/>
      <c r="D103" s="148"/>
      <c r="E103" s="149"/>
      <c r="F103" s="149"/>
      <c r="G103" s="25" t="str">
        <f>C69&amp;" SKUPAJ:"</f>
        <v>ZEMELJSKA DELA IN TEMELJENJE SKUPAJ:</v>
      </c>
      <c r="H103" s="150">
        <f>SUM(H$71:H$101)</f>
        <v>0</v>
      </c>
    </row>
    <row r="104" spans="2:10" s="89" customFormat="1">
      <c r="B104" s="152"/>
      <c r="C104" s="142"/>
      <c r="D104" s="153"/>
      <c r="E104" s="154"/>
      <c r="F104" s="145"/>
      <c r="G104" s="64"/>
      <c r="H104" s="146"/>
      <c r="J104" s="90"/>
    </row>
    <row r="105" spans="2:10" s="89" customFormat="1">
      <c r="B105" s="130" t="s">
        <v>45</v>
      </c>
      <c r="C105" s="182" t="s">
        <v>79</v>
      </c>
      <c r="D105" s="182"/>
      <c r="E105" s="131"/>
      <c r="F105" s="132"/>
      <c r="G105" s="23"/>
      <c r="H105" s="133"/>
      <c r="J105" s="90"/>
    </row>
    <row r="106" spans="2:10" s="89" customFormat="1" ht="409.5" customHeight="1">
      <c r="B106" s="134"/>
      <c r="C106" s="184" t="s">
        <v>729</v>
      </c>
      <c r="D106" s="184"/>
      <c r="E106" s="184"/>
      <c r="F106" s="184"/>
      <c r="G106" s="24"/>
      <c r="H106" s="135"/>
    </row>
    <row r="107" spans="2:10" s="89" customFormat="1">
      <c r="B107" s="134" t="s">
        <v>80</v>
      </c>
      <c r="C107" s="183" t="s">
        <v>84</v>
      </c>
      <c r="D107" s="183"/>
      <c r="E107" s="183"/>
      <c r="F107" s="183"/>
      <c r="G107" s="24"/>
      <c r="H107" s="135"/>
    </row>
    <row r="108" spans="2:10" s="89" customFormat="1">
      <c r="B108" s="134" t="s">
        <v>81</v>
      </c>
      <c r="C108" s="183" t="s">
        <v>195</v>
      </c>
      <c r="D108" s="183"/>
      <c r="E108" s="183"/>
      <c r="F108" s="183"/>
      <c r="G108" s="24"/>
      <c r="H108" s="135"/>
    </row>
    <row r="109" spans="2:10" s="89" customFormat="1" ht="31.5">
      <c r="B109" s="136">
        <f>+COUNT($B$108:B108)+1</f>
        <v>1</v>
      </c>
      <c r="C109" s="58" t="s">
        <v>196</v>
      </c>
      <c r="D109" s="59" t="s">
        <v>730</v>
      </c>
      <c r="E109" s="57" t="s">
        <v>25</v>
      </c>
      <c r="F109" s="57">
        <v>2760</v>
      </c>
      <c r="G109" s="26"/>
      <c r="H109" s="135">
        <f>+$F109*G109</f>
        <v>0</v>
      </c>
      <c r="J109" s="90"/>
    </row>
    <row r="110" spans="2:10" s="89" customFormat="1">
      <c r="B110" s="134" t="s">
        <v>105</v>
      </c>
      <c r="C110" s="183" t="s">
        <v>731</v>
      </c>
      <c r="D110" s="183"/>
      <c r="E110" s="183"/>
      <c r="F110" s="183"/>
      <c r="G110" s="24"/>
      <c r="H110" s="135"/>
    </row>
    <row r="111" spans="2:10" s="89" customFormat="1" ht="47.25">
      <c r="B111" s="136">
        <f>+COUNT($B$108:B110)+1</f>
        <v>2</v>
      </c>
      <c r="C111" s="137" t="s">
        <v>198</v>
      </c>
      <c r="D111" s="138" t="s">
        <v>1357</v>
      </c>
      <c r="E111" s="139" t="s">
        <v>24</v>
      </c>
      <c r="F111" s="139">
        <v>1680</v>
      </c>
      <c r="G111" s="26"/>
      <c r="H111" s="135">
        <f>+$F111*G111</f>
        <v>0</v>
      </c>
      <c r="J111" s="90"/>
    </row>
    <row r="112" spans="2:10" s="89" customFormat="1" ht="31.5">
      <c r="B112" s="136">
        <f>+COUNT($B$108:B111)+1</f>
        <v>3</v>
      </c>
      <c r="C112" s="137" t="s">
        <v>199</v>
      </c>
      <c r="D112" s="138" t="s">
        <v>732</v>
      </c>
      <c r="E112" s="139" t="s">
        <v>24</v>
      </c>
      <c r="F112" s="139">
        <v>7640</v>
      </c>
      <c r="G112" s="26"/>
      <c r="H112" s="135">
        <f>+$F112*G112</f>
        <v>0</v>
      </c>
      <c r="J112" s="90"/>
    </row>
    <row r="113" spans="2:10" s="89" customFormat="1">
      <c r="B113" s="134" t="s">
        <v>83</v>
      </c>
      <c r="C113" s="183" t="s">
        <v>82</v>
      </c>
      <c r="D113" s="183"/>
      <c r="E113" s="183"/>
      <c r="F113" s="183"/>
      <c r="G113" s="24"/>
      <c r="H113" s="135"/>
    </row>
    <row r="114" spans="2:10" s="89" customFormat="1">
      <c r="B114" s="134" t="s">
        <v>85</v>
      </c>
      <c r="C114" s="183" t="s">
        <v>200</v>
      </c>
      <c r="D114" s="183"/>
      <c r="E114" s="183"/>
      <c r="F114" s="183"/>
      <c r="G114" s="24"/>
      <c r="H114" s="135"/>
    </row>
    <row r="115" spans="2:10" s="89" customFormat="1" ht="31.5">
      <c r="B115" s="136">
        <f>+COUNT($B$108:B114)+1</f>
        <v>4</v>
      </c>
      <c r="C115" s="137" t="s">
        <v>201</v>
      </c>
      <c r="D115" s="138" t="s">
        <v>733</v>
      </c>
      <c r="E115" s="139" t="s">
        <v>24</v>
      </c>
      <c r="F115" s="139">
        <v>7640</v>
      </c>
      <c r="G115" s="26"/>
      <c r="H115" s="135">
        <f t="shared" ref="H115:H116" si="10">+$F115*G115</f>
        <v>0</v>
      </c>
      <c r="J115" s="90"/>
    </row>
    <row r="116" spans="2:10" s="89" customFormat="1" ht="31.5">
      <c r="B116" s="136">
        <f>+COUNT($B$108:B115)+1</f>
        <v>5</v>
      </c>
      <c r="C116" s="137" t="s">
        <v>202</v>
      </c>
      <c r="D116" s="138" t="s">
        <v>734</v>
      </c>
      <c r="E116" s="139" t="s">
        <v>24</v>
      </c>
      <c r="F116" s="139">
        <v>860</v>
      </c>
      <c r="G116" s="26"/>
      <c r="H116" s="135">
        <f t="shared" si="10"/>
        <v>0</v>
      </c>
      <c r="J116" s="90"/>
    </row>
    <row r="117" spans="2:10" s="89" customFormat="1" ht="47.25">
      <c r="B117" s="136">
        <f>+COUNT($B$108:B116)+1</f>
        <v>6</v>
      </c>
      <c r="C117" s="137" t="s">
        <v>203</v>
      </c>
      <c r="D117" s="138" t="s">
        <v>735</v>
      </c>
      <c r="E117" s="139" t="s">
        <v>24</v>
      </c>
      <c r="F117" s="139">
        <v>820</v>
      </c>
      <c r="G117" s="26"/>
      <c r="H117" s="135">
        <f>+$F117*G117</f>
        <v>0</v>
      </c>
      <c r="J117" s="90"/>
    </row>
    <row r="118" spans="2:10" s="89" customFormat="1">
      <c r="B118" s="134" t="s">
        <v>86</v>
      </c>
      <c r="C118" s="183" t="s">
        <v>204</v>
      </c>
      <c r="D118" s="183"/>
      <c r="E118" s="183"/>
      <c r="F118" s="183"/>
      <c r="G118" s="24"/>
      <c r="H118" s="135"/>
    </row>
    <row r="119" spans="2:10" s="89" customFormat="1" ht="94.5">
      <c r="B119" s="136">
        <f>+COUNT($B$108:B118)+1</f>
        <v>7</v>
      </c>
      <c r="C119" s="137" t="s">
        <v>205</v>
      </c>
      <c r="D119" s="138" t="s">
        <v>736</v>
      </c>
      <c r="E119" s="139" t="s">
        <v>24</v>
      </c>
      <c r="F119" s="139">
        <v>95</v>
      </c>
      <c r="G119" s="26"/>
      <c r="H119" s="135">
        <f t="shared" ref="H119:H123" si="11">+$F119*G119</f>
        <v>0</v>
      </c>
      <c r="J119" s="90"/>
    </row>
    <row r="120" spans="2:10" s="89" customFormat="1" ht="94.5">
      <c r="B120" s="136">
        <f>+COUNT($B$108:B119)+1</f>
        <v>8</v>
      </c>
      <c r="C120" s="137" t="s">
        <v>206</v>
      </c>
      <c r="D120" s="138" t="s">
        <v>737</v>
      </c>
      <c r="E120" s="139" t="s">
        <v>24</v>
      </c>
      <c r="F120" s="139">
        <v>24.5</v>
      </c>
      <c r="G120" s="26"/>
      <c r="H120" s="135">
        <f t="shared" si="11"/>
        <v>0</v>
      </c>
      <c r="J120" s="90"/>
    </row>
    <row r="121" spans="2:10" s="89" customFormat="1">
      <c r="B121" s="134" t="s">
        <v>89</v>
      </c>
      <c r="C121" s="183" t="s">
        <v>90</v>
      </c>
      <c r="D121" s="183"/>
      <c r="E121" s="183"/>
      <c r="F121" s="183"/>
      <c r="G121" s="24"/>
      <c r="H121" s="135"/>
    </row>
    <row r="122" spans="2:10" s="89" customFormat="1" ht="47.25">
      <c r="B122" s="136">
        <f>+COUNT($B$108:B121)+1</f>
        <v>9</v>
      </c>
      <c r="C122" s="137" t="s">
        <v>207</v>
      </c>
      <c r="D122" s="138" t="s">
        <v>738</v>
      </c>
      <c r="E122" s="139" t="s">
        <v>24</v>
      </c>
      <c r="F122" s="139">
        <v>1100</v>
      </c>
      <c r="G122" s="26"/>
      <c r="H122" s="135">
        <f t="shared" si="11"/>
        <v>0</v>
      </c>
      <c r="J122" s="90"/>
    </row>
    <row r="123" spans="2:10" s="89" customFormat="1" ht="47.25">
      <c r="B123" s="136">
        <f>+COUNT($B$108:B122)+1</f>
        <v>10</v>
      </c>
      <c r="C123" s="137" t="s">
        <v>208</v>
      </c>
      <c r="D123" s="138" t="s">
        <v>739</v>
      </c>
      <c r="E123" s="139" t="s">
        <v>24</v>
      </c>
      <c r="F123" s="139">
        <v>160</v>
      </c>
      <c r="G123" s="26"/>
      <c r="H123" s="135">
        <f t="shared" si="11"/>
        <v>0</v>
      </c>
      <c r="J123" s="90"/>
    </row>
    <row r="124" spans="2:10" s="89" customFormat="1" ht="15.75" customHeight="1">
      <c r="B124" s="141"/>
      <c r="C124" s="142"/>
      <c r="D124" s="143"/>
      <c r="E124" s="144"/>
      <c r="F124" s="145"/>
      <c r="G124" s="64"/>
      <c r="H124" s="146"/>
    </row>
    <row r="125" spans="2:10" s="89" customFormat="1" ht="16.5" thickBot="1">
      <c r="B125" s="147"/>
      <c r="C125" s="148"/>
      <c r="D125" s="148"/>
      <c r="E125" s="149"/>
      <c r="F125" s="149"/>
      <c r="G125" s="25" t="str">
        <f>C105&amp;" SKUPAJ:"</f>
        <v>VOZIŠČE KONSTRUKCIJE SKUPAJ:</v>
      </c>
      <c r="H125" s="150">
        <f>SUM(H$109:H$123)</f>
        <v>0</v>
      </c>
    </row>
    <row r="126" spans="2:10" s="89" customFormat="1">
      <c r="B126" s="152"/>
      <c r="C126" s="142"/>
      <c r="D126" s="153"/>
      <c r="E126" s="154"/>
      <c r="F126" s="145"/>
      <c r="G126" s="64"/>
      <c r="H126" s="146"/>
      <c r="J126" s="90"/>
    </row>
    <row r="127" spans="2:10" s="89" customFormat="1">
      <c r="B127" s="130" t="s">
        <v>49</v>
      </c>
      <c r="C127" s="182" t="s">
        <v>7</v>
      </c>
      <c r="D127" s="182"/>
      <c r="E127" s="131"/>
      <c r="F127" s="132"/>
      <c r="G127" s="23"/>
      <c r="H127" s="133"/>
      <c r="J127" s="90"/>
    </row>
    <row r="128" spans="2:10" s="89" customFormat="1">
      <c r="B128" s="134"/>
      <c r="C128" s="183"/>
      <c r="D128" s="183"/>
      <c r="E128" s="183"/>
      <c r="F128" s="183"/>
      <c r="G128" s="24"/>
      <c r="H128" s="135"/>
    </row>
    <row r="129" spans="2:10" s="89" customFormat="1" ht="47.25">
      <c r="B129" s="136">
        <f>+COUNT($B128:B$128)+1</f>
        <v>1</v>
      </c>
      <c r="C129" s="58" t="s">
        <v>209</v>
      </c>
      <c r="D129" s="59" t="s">
        <v>740</v>
      </c>
      <c r="E129" s="57" t="s">
        <v>54</v>
      </c>
      <c r="F129" s="57">
        <v>40</v>
      </c>
      <c r="G129" s="26"/>
      <c r="H129" s="135">
        <f>+$F129*G129</f>
        <v>0</v>
      </c>
      <c r="J129" s="90"/>
    </row>
    <row r="130" spans="2:10" s="89" customFormat="1" ht="63">
      <c r="B130" s="136">
        <f>+COUNT($B$128:B129)+1</f>
        <v>2</v>
      </c>
      <c r="C130" s="58" t="s">
        <v>210</v>
      </c>
      <c r="D130" s="59" t="s">
        <v>741</v>
      </c>
      <c r="E130" s="57" t="s">
        <v>54</v>
      </c>
      <c r="F130" s="57">
        <v>480</v>
      </c>
      <c r="G130" s="26"/>
      <c r="H130" s="135">
        <f t="shared" ref="H130:H181" si="12">+$F130*G130</f>
        <v>0</v>
      </c>
      <c r="J130" s="90"/>
    </row>
    <row r="131" spans="2:10" s="89" customFormat="1">
      <c r="B131" s="134" t="s">
        <v>219</v>
      </c>
      <c r="C131" s="183" t="s">
        <v>124</v>
      </c>
      <c r="D131" s="183"/>
      <c r="E131" s="183"/>
      <c r="F131" s="183"/>
      <c r="G131" s="24"/>
      <c r="H131" s="135"/>
    </row>
    <row r="132" spans="2:10" s="89" customFormat="1" ht="47.25">
      <c r="B132" s="136">
        <f>+COUNT($B$128:B131)+1</f>
        <v>3</v>
      </c>
      <c r="C132" s="58" t="s">
        <v>211</v>
      </c>
      <c r="D132" s="59" t="s">
        <v>756</v>
      </c>
      <c r="E132" s="57" t="s">
        <v>54</v>
      </c>
      <c r="F132" s="57">
        <v>320</v>
      </c>
      <c r="G132" s="26"/>
      <c r="H132" s="135">
        <f t="shared" si="12"/>
        <v>0</v>
      </c>
      <c r="J132" s="90"/>
    </row>
    <row r="133" spans="2:10" s="89" customFormat="1" ht="63">
      <c r="B133" s="136">
        <f>+COUNT($B$128:B132)+1</f>
        <v>4</v>
      </c>
      <c r="C133" s="58" t="s">
        <v>212</v>
      </c>
      <c r="D133" s="59" t="s">
        <v>757</v>
      </c>
      <c r="E133" s="57" t="s">
        <v>54</v>
      </c>
      <c r="F133" s="57">
        <v>640</v>
      </c>
      <c r="G133" s="26"/>
      <c r="H133" s="135">
        <f t="shared" si="12"/>
        <v>0</v>
      </c>
      <c r="J133" s="90"/>
    </row>
    <row r="134" spans="2:10" s="89" customFormat="1" ht="63">
      <c r="B134" s="136">
        <f>+COUNT($B$128:B133)+1</f>
        <v>5</v>
      </c>
      <c r="C134" s="58" t="s">
        <v>213</v>
      </c>
      <c r="D134" s="59" t="s">
        <v>758</v>
      </c>
      <c r="E134" s="57" t="s">
        <v>54</v>
      </c>
      <c r="F134" s="57">
        <v>630</v>
      </c>
      <c r="G134" s="26"/>
      <c r="H134" s="135">
        <f t="shared" si="12"/>
        <v>0</v>
      </c>
      <c r="J134" s="90"/>
    </row>
    <row r="135" spans="2:10" s="89" customFormat="1" ht="63">
      <c r="B135" s="136">
        <f>+COUNT($B$128:B134)+1</f>
        <v>6</v>
      </c>
      <c r="C135" s="58" t="s">
        <v>214</v>
      </c>
      <c r="D135" s="59" t="s">
        <v>759</v>
      </c>
      <c r="E135" s="57" t="s">
        <v>54</v>
      </c>
      <c r="F135" s="57">
        <v>325</v>
      </c>
      <c r="G135" s="26"/>
      <c r="H135" s="135">
        <f t="shared" si="12"/>
        <v>0</v>
      </c>
      <c r="J135" s="90"/>
    </row>
    <row r="136" spans="2:10" s="89" customFormat="1" ht="31.5">
      <c r="B136" s="136">
        <f>+COUNT($B$128:B135)+1</f>
        <v>7</v>
      </c>
      <c r="C136" s="58" t="s">
        <v>215</v>
      </c>
      <c r="D136" s="59" t="s">
        <v>760</v>
      </c>
      <c r="E136" s="57" t="s">
        <v>54</v>
      </c>
      <c r="F136" s="57">
        <v>1915</v>
      </c>
      <c r="G136" s="26"/>
      <c r="H136" s="135">
        <f t="shared" si="12"/>
        <v>0</v>
      </c>
      <c r="J136" s="90"/>
    </row>
    <row r="137" spans="2:10" s="89" customFormat="1" ht="31.5">
      <c r="B137" s="136">
        <f>+COUNT($B$128:B136)+1</f>
        <v>8</v>
      </c>
      <c r="C137" s="58" t="s">
        <v>216</v>
      </c>
      <c r="D137" s="59" t="s">
        <v>761</v>
      </c>
      <c r="E137" s="57" t="s">
        <v>25</v>
      </c>
      <c r="F137" s="57">
        <v>352</v>
      </c>
      <c r="G137" s="26"/>
      <c r="H137" s="135">
        <f t="shared" si="12"/>
        <v>0</v>
      </c>
      <c r="J137" s="90"/>
    </row>
    <row r="138" spans="2:10" s="89" customFormat="1">
      <c r="B138" s="136">
        <f>+COUNT($B$128:B137)+1</f>
        <v>9</v>
      </c>
      <c r="C138" s="58" t="s">
        <v>217</v>
      </c>
      <c r="D138" s="59" t="s">
        <v>218</v>
      </c>
      <c r="E138" s="57" t="s">
        <v>54</v>
      </c>
      <c r="F138" s="57">
        <v>1915</v>
      </c>
      <c r="G138" s="26"/>
      <c r="H138" s="135">
        <f t="shared" si="12"/>
        <v>0</v>
      </c>
      <c r="J138" s="90"/>
    </row>
    <row r="139" spans="2:10" s="89" customFormat="1">
      <c r="B139" s="134" t="s">
        <v>219</v>
      </c>
      <c r="C139" s="183" t="s">
        <v>220</v>
      </c>
      <c r="D139" s="183"/>
      <c r="E139" s="183"/>
      <c r="F139" s="183"/>
      <c r="G139" s="24"/>
      <c r="H139" s="135"/>
    </row>
    <row r="140" spans="2:10" s="89" customFormat="1" ht="47.25">
      <c r="B140" s="136">
        <f>+COUNT($B$128:B139)+1</f>
        <v>10</v>
      </c>
      <c r="C140" s="58" t="s">
        <v>221</v>
      </c>
      <c r="D140" s="59" t="s">
        <v>751</v>
      </c>
      <c r="E140" s="57" t="s">
        <v>54</v>
      </c>
      <c r="F140" s="57">
        <v>180</v>
      </c>
      <c r="G140" s="26"/>
      <c r="H140" s="135">
        <f t="shared" si="12"/>
        <v>0</v>
      </c>
      <c r="J140" s="90"/>
    </row>
    <row r="141" spans="2:10" s="89" customFormat="1" ht="47.25">
      <c r="B141" s="136">
        <f>+COUNT($B$128:B140)+1</f>
        <v>11</v>
      </c>
      <c r="C141" s="58" t="s">
        <v>222</v>
      </c>
      <c r="D141" s="59" t="s">
        <v>752</v>
      </c>
      <c r="E141" s="57" t="s">
        <v>54</v>
      </c>
      <c r="F141" s="57">
        <v>115</v>
      </c>
      <c r="G141" s="26"/>
      <c r="H141" s="135">
        <f t="shared" si="12"/>
        <v>0</v>
      </c>
      <c r="J141" s="90"/>
    </row>
    <row r="142" spans="2:10" s="89" customFormat="1" ht="47.25">
      <c r="B142" s="136">
        <f>+COUNT($B$128:B141)+1</f>
        <v>12</v>
      </c>
      <c r="C142" s="58" t="s">
        <v>223</v>
      </c>
      <c r="D142" s="59" t="s">
        <v>753</v>
      </c>
      <c r="E142" s="57" t="s">
        <v>54</v>
      </c>
      <c r="F142" s="57">
        <v>97</v>
      </c>
      <c r="G142" s="26"/>
      <c r="H142" s="135">
        <f t="shared" si="12"/>
        <v>0</v>
      </c>
      <c r="J142" s="90"/>
    </row>
    <row r="143" spans="2:10" s="89" customFormat="1" ht="47.25">
      <c r="B143" s="136">
        <f>+COUNT($B$128:B142)+1</f>
        <v>13</v>
      </c>
      <c r="C143" s="58" t="s">
        <v>224</v>
      </c>
      <c r="D143" s="59" t="s">
        <v>754</v>
      </c>
      <c r="E143" s="57" t="s">
        <v>54</v>
      </c>
      <c r="F143" s="57">
        <v>30</v>
      </c>
      <c r="G143" s="26"/>
      <c r="H143" s="135">
        <f t="shared" si="12"/>
        <v>0</v>
      </c>
      <c r="J143" s="90"/>
    </row>
    <row r="144" spans="2:10" s="89" customFormat="1" ht="47.25">
      <c r="B144" s="136">
        <f>+COUNT($B$128:B143)+1</f>
        <v>14</v>
      </c>
      <c r="C144" s="58" t="s">
        <v>225</v>
      </c>
      <c r="D144" s="59" t="s">
        <v>755</v>
      </c>
      <c r="E144" s="57" t="s">
        <v>54</v>
      </c>
      <c r="F144" s="57">
        <v>30</v>
      </c>
      <c r="G144" s="26"/>
      <c r="H144" s="135">
        <f t="shared" si="12"/>
        <v>0</v>
      </c>
      <c r="J144" s="90"/>
    </row>
    <row r="145" spans="2:10" s="89" customFormat="1" ht="47.25">
      <c r="B145" s="136">
        <f>+COUNT($B$128:B144)+1</f>
        <v>15</v>
      </c>
      <c r="C145" s="58" t="s">
        <v>226</v>
      </c>
      <c r="D145" s="59" t="s">
        <v>742</v>
      </c>
      <c r="E145" s="57" t="s">
        <v>54</v>
      </c>
      <c r="F145" s="57">
        <v>30</v>
      </c>
      <c r="G145" s="26"/>
      <c r="H145" s="135">
        <f t="shared" si="12"/>
        <v>0</v>
      </c>
      <c r="J145" s="90"/>
    </row>
    <row r="146" spans="2:10" s="89" customFormat="1" ht="47.25">
      <c r="B146" s="136">
        <f>+COUNT($B$128:B145)+1</f>
        <v>16</v>
      </c>
      <c r="C146" s="58" t="s">
        <v>227</v>
      </c>
      <c r="D146" s="59" t="s">
        <v>743</v>
      </c>
      <c r="E146" s="57" t="s">
        <v>54</v>
      </c>
      <c r="F146" s="57">
        <v>85</v>
      </c>
      <c r="G146" s="26"/>
      <c r="H146" s="135">
        <f t="shared" si="12"/>
        <v>0</v>
      </c>
      <c r="J146" s="90"/>
    </row>
    <row r="147" spans="2:10" s="89" customFormat="1" ht="47.25">
      <c r="B147" s="136">
        <f>+COUNT($B$128:B146)+1</f>
        <v>17</v>
      </c>
      <c r="C147" s="58" t="s">
        <v>228</v>
      </c>
      <c r="D147" s="59" t="s">
        <v>744</v>
      </c>
      <c r="E147" s="57" t="s">
        <v>54</v>
      </c>
      <c r="F147" s="57">
        <v>180</v>
      </c>
      <c r="G147" s="26"/>
      <c r="H147" s="135">
        <f t="shared" si="12"/>
        <v>0</v>
      </c>
      <c r="J147" s="90"/>
    </row>
    <row r="148" spans="2:10" s="89" customFormat="1" ht="47.25">
      <c r="B148" s="136">
        <f>+COUNT($B$128:B147)+1</f>
        <v>18</v>
      </c>
      <c r="C148" s="58" t="s">
        <v>229</v>
      </c>
      <c r="D148" s="59" t="s">
        <v>745</v>
      </c>
      <c r="E148" s="57" t="s">
        <v>54</v>
      </c>
      <c r="F148" s="57">
        <v>115</v>
      </c>
      <c r="G148" s="26"/>
      <c r="H148" s="135">
        <f t="shared" si="12"/>
        <v>0</v>
      </c>
      <c r="J148" s="90"/>
    </row>
    <row r="149" spans="2:10" s="89" customFormat="1" ht="47.25">
      <c r="B149" s="136">
        <f>+COUNT($B$128:B148)+1</f>
        <v>19</v>
      </c>
      <c r="C149" s="58" t="s">
        <v>230</v>
      </c>
      <c r="D149" s="59" t="s">
        <v>746</v>
      </c>
      <c r="E149" s="57" t="s">
        <v>54</v>
      </c>
      <c r="F149" s="57">
        <v>97</v>
      </c>
      <c r="G149" s="26"/>
      <c r="H149" s="135">
        <f t="shared" si="12"/>
        <v>0</v>
      </c>
      <c r="J149" s="90"/>
    </row>
    <row r="150" spans="2:10" s="89" customFormat="1" ht="47.25">
      <c r="B150" s="136">
        <f>+COUNT($B$128:B149)+1</f>
        <v>20</v>
      </c>
      <c r="C150" s="58" t="s">
        <v>231</v>
      </c>
      <c r="D150" s="59" t="s">
        <v>747</v>
      </c>
      <c r="E150" s="57" t="s">
        <v>54</v>
      </c>
      <c r="F150" s="57">
        <v>30</v>
      </c>
      <c r="G150" s="26"/>
      <c r="H150" s="135">
        <f t="shared" si="12"/>
        <v>0</v>
      </c>
      <c r="J150" s="90"/>
    </row>
    <row r="151" spans="2:10" s="89" customFormat="1" ht="47.25">
      <c r="B151" s="136">
        <f>+COUNT($B$128:B150)+1</f>
        <v>21</v>
      </c>
      <c r="C151" s="58" t="s">
        <v>232</v>
      </c>
      <c r="D151" s="59" t="s">
        <v>748</v>
      </c>
      <c r="E151" s="57" t="s">
        <v>54</v>
      </c>
      <c r="F151" s="57">
        <v>30</v>
      </c>
      <c r="G151" s="26"/>
      <c r="H151" s="135">
        <f t="shared" si="12"/>
        <v>0</v>
      </c>
      <c r="J151" s="90"/>
    </row>
    <row r="152" spans="2:10" s="89" customFormat="1" ht="47.25">
      <c r="B152" s="136">
        <f>+COUNT($B$128:B151)+1</f>
        <v>22</v>
      </c>
      <c r="C152" s="58" t="s">
        <v>233</v>
      </c>
      <c r="D152" s="59" t="s">
        <v>749</v>
      </c>
      <c r="E152" s="57" t="s">
        <v>54</v>
      </c>
      <c r="F152" s="57">
        <v>30</v>
      </c>
      <c r="G152" s="26"/>
      <c r="H152" s="135">
        <f t="shared" si="12"/>
        <v>0</v>
      </c>
      <c r="J152" s="90"/>
    </row>
    <row r="153" spans="2:10" s="89" customFormat="1" ht="47.25">
      <c r="B153" s="136">
        <f>+COUNT($B$128:B152)+1</f>
        <v>23</v>
      </c>
      <c r="C153" s="58" t="s">
        <v>234</v>
      </c>
      <c r="D153" s="59" t="s">
        <v>750</v>
      </c>
      <c r="E153" s="57" t="s">
        <v>54</v>
      </c>
      <c r="F153" s="57">
        <v>85</v>
      </c>
      <c r="G153" s="26"/>
      <c r="H153" s="135">
        <f t="shared" si="12"/>
        <v>0</v>
      </c>
      <c r="J153" s="90"/>
    </row>
    <row r="154" spans="2:10" s="89" customFormat="1">
      <c r="B154" s="134" t="s">
        <v>125</v>
      </c>
      <c r="C154" s="183" t="s">
        <v>126</v>
      </c>
      <c r="D154" s="183"/>
      <c r="E154" s="183"/>
      <c r="F154" s="183"/>
      <c r="G154" s="24"/>
      <c r="H154" s="135"/>
    </row>
    <row r="155" spans="2:10" s="89" customFormat="1" ht="31.5">
      <c r="B155" s="136">
        <f>+COUNT($B$128:B154)+1</f>
        <v>24</v>
      </c>
      <c r="C155" s="58" t="s">
        <v>235</v>
      </c>
      <c r="D155" s="59" t="s">
        <v>762</v>
      </c>
      <c r="E155" s="57" t="s">
        <v>23</v>
      </c>
      <c r="F155" s="57">
        <v>38</v>
      </c>
      <c r="G155" s="26"/>
      <c r="H155" s="135">
        <f t="shared" si="12"/>
        <v>0</v>
      </c>
      <c r="J155" s="90"/>
    </row>
    <row r="156" spans="2:10" s="89" customFormat="1" ht="63">
      <c r="B156" s="136">
        <f>+COUNT($B$128:B155)+1</f>
        <v>25</v>
      </c>
      <c r="C156" s="58" t="s">
        <v>236</v>
      </c>
      <c r="D156" s="59" t="s">
        <v>763</v>
      </c>
      <c r="E156" s="57" t="s">
        <v>23</v>
      </c>
      <c r="F156" s="57">
        <v>10</v>
      </c>
      <c r="G156" s="26"/>
      <c r="H156" s="135">
        <f t="shared" si="12"/>
        <v>0</v>
      </c>
      <c r="J156" s="90"/>
    </row>
    <row r="157" spans="2:10" s="89" customFormat="1" ht="47.25">
      <c r="B157" s="136">
        <f>+COUNT($B$128:B156)+1</f>
        <v>26</v>
      </c>
      <c r="C157" s="58" t="s">
        <v>237</v>
      </c>
      <c r="D157" s="59" t="s">
        <v>764</v>
      </c>
      <c r="E157" s="57" t="s">
        <v>23</v>
      </c>
      <c r="F157" s="57">
        <v>38</v>
      </c>
      <c r="G157" s="26"/>
      <c r="H157" s="135">
        <f t="shared" si="12"/>
        <v>0</v>
      </c>
      <c r="J157" s="90"/>
    </row>
    <row r="158" spans="2:10" s="89" customFormat="1" ht="47.25">
      <c r="B158" s="136">
        <f>+COUNT($B$128:B157)+1</f>
        <v>27</v>
      </c>
      <c r="C158" s="58" t="s">
        <v>238</v>
      </c>
      <c r="D158" s="59" t="s">
        <v>765</v>
      </c>
      <c r="E158" s="57" t="s">
        <v>23</v>
      </c>
      <c r="F158" s="57">
        <v>12</v>
      </c>
      <c r="G158" s="26"/>
      <c r="H158" s="135">
        <f t="shared" si="12"/>
        <v>0</v>
      </c>
      <c r="J158" s="90"/>
    </row>
    <row r="159" spans="2:10" s="89" customFormat="1" ht="47.25">
      <c r="B159" s="136">
        <f>+COUNT($B$128:B158)+1</f>
        <v>28</v>
      </c>
      <c r="C159" s="58" t="s">
        <v>239</v>
      </c>
      <c r="D159" s="59" t="s">
        <v>766</v>
      </c>
      <c r="E159" s="57" t="s">
        <v>23</v>
      </c>
      <c r="F159" s="57">
        <v>10</v>
      </c>
      <c r="G159" s="26"/>
      <c r="H159" s="135">
        <f t="shared" si="12"/>
        <v>0</v>
      </c>
      <c r="J159" s="90"/>
    </row>
    <row r="160" spans="2:10" s="89" customFormat="1" ht="47.25">
      <c r="B160" s="136">
        <f>+COUNT($B$128:B159)+1</f>
        <v>29</v>
      </c>
      <c r="C160" s="58" t="s">
        <v>240</v>
      </c>
      <c r="D160" s="59" t="s">
        <v>767</v>
      </c>
      <c r="E160" s="57" t="s">
        <v>23</v>
      </c>
      <c r="F160" s="57">
        <v>15</v>
      </c>
      <c r="G160" s="26"/>
      <c r="H160" s="135">
        <f t="shared" si="12"/>
        <v>0</v>
      </c>
      <c r="J160" s="90"/>
    </row>
    <row r="161" spans="2:10" s="89" customFormat="1" ht="47.25">
      <c r="B161" s="136">
        <f>+COUNT($B$128:B160)+1</f>
        <v>30</v>
      </c>
      <c r="C161" s="58" t="s">
        <v>241</v>
      </c>
      <c r="D161" s="59" t="s">
        <v>768</v>
      </c>
      <c r="E161" s="57" t="s">
        <v>23</v>
      </c>
      <c r="F161" s="57">
        <v>2</v>
      </c>
      <c r="G161" s="26"/>
      <c r="H161" s="135">
        <f t="shared" si="12"/>
        <v>0</v>
      </c>
      <c r="J161" s="90"/>
    </row>
    <row r="162" spans="2:10" s="89" customFormat="1" ht="47.25">
      <c r="B162" s="136">
        <f>+COUNT($B$128:B161)+1</f>
        <v>31</v>
      </c>
      <c r="C162" s="58" t="s">
        <v>242</v>
      </c>
      <c r="D162" s="59" t="s">
        <v>769</v>
      </c>
      <c r="E162" s="57" t="s">
        <v>23</v>
      </c>
      <c r="F162" s="57">
        <v>6</v>
      </c>
      <c r="G162" s="26"/>
      <c r="H162" s="135">
        <f t="shared" si="12"/>
        <v>0</v>
      </c>
      <c r="J162" s="90"/>
    </row>
    <row r="163" spans="2:10" s="89" customFormat="1" ht="31.5">
      <c r="B163" s="136">
        <f>+COUNT($B$128:B162)+1</f>
        <v>32</v>
      </c>
      <c r="C163" s="58" t="s">
        <v>243</v>
      </c>
      <c r="D163" s="59" t="s">
        <v>770</v>
      </c>
      <c r="E163" s="57" t="s">
        <v>23</v>
      </c>
      <c r="F163" s="57">
        <v>50</v>
      </c>
      <c r="G163" s="26"/>
      <c r="H163" s="135">
        <f t="shared" si="12"/>
        <v>0</v>
      </c>
      <c r="J163" s="90"/>
    </row>
    <row r="164" spans="2:10" s="89" customFormat="1" ht="47.25">
      <c r="B164" s="136">
        <f>+COUNT($B$128:B163)+1</f>
        <v>33</v>
      </c>
      <c r="C164" s="58" t="s">
        <v>244</v>
      </c>
      <c r="D164" s="59" t="s">
        <v>771</v>
      </c>
      <c r="E164" s="57" t="s">
        <v>23</v>
      </c>
      <c r="F164" s="57">
        <v>17</v>
      </c>
      <c r="G164" s="26"/>
      <c r="H164" s="135">
        <f t="shared" si="12"/>
        <v>0</v>
      </c>
      <c r="J164" s="90"/>
    </row>
    <row r="165" spans="2:10" s="89" customFormat="1" ht="31.5">
      <c r="B165" s="136">
        <f>+COUNT($B$128:B164)+1</f>
        <v>34</v>
      </c>
      <c r="C165" s="58" t="s">
        <v>245</v>
      </c>
      <c r="D165" s="59" t="s">
        <v>772</v>
      </c>
      <c r="E165" s="57" t="s">
        <v>23</v>
      </c>
      <c r="F165" s="57">
        <v>7</v>
      </c>
      <c r="G165" s="26"/>
      <c r="H165" s="135">
        <f t="shared" si="12"/>
        <v>0</v>
      </c>
      <c r="J165" s="90"/>
    </row>
    <row r="166" spans="2:10" s="89" customFormat="1" ht="47.25">
      <c r="B166" s="136">
        <f>+COUNT($B$128:B165)+1</f>
        <v>35</v>
      </c>
      <c r="C166" s="58" t="s">
        <v>246</v>
      </c>
      <c r="D166" s="59" t="s">
        <v>773</v>
      </c>
      <c r="E166" s="57" t="s">
        <v>23</v>
      </c>
      <c r="F166" s="57">
        <v>1</v>
      </c>
      <c r="G166" s="26"/>
      <c r="H166" s="135">
        <f t="shared" si="12"/>
        <v>0</v>
      </c>
      <c r="J166" s="90"/>
    </row>
    <row r="167" spans="2:10" s="89" customFormat="1" ht="47.25">
      <c r="B167" s="136">
        <f>+COUNT($B$128:B166)+1</f>
        <v>36</v>
      </c>
      <c r="C167" s="58" t="s">
        <v>247</v>
      </c>
      <c r="D167" s="59" t="s">
        <v>774</v>
      </c>
      <c r="E167" s="57" t="s">
        <v>23</v>
      </c>
      <c r="F167" s="57">
        <v>32</v>
      </c>
      <c r="G167" s="26"/>
      <c r="H167" s="135">
        <f t="shared" si="12"/>
        <v>0</v>
      </c>
      <c r="J167" s="90"/>
    </row>
    <row r="168" spans="2:10" s="89" customFormat="1" ht="47.25">
      <c r="B168" s="136">
        <f>+COUNT($B$128:B167)+1</f>
        <v>37</v>
      </c>
      <c r="C168" s="58" t="s">
        <v>248</v>
      </c>
      <c r="D168" s="59" t="s">
        <v>775</v>
      </c>
      <c r="E168" s="57" t="s">
        <v>23</v>
      </c>
      <c r="F168" s="57">
        <v>17</v>
      </c>
      <c r="G168" s="26"/>
      <c r="H168" s="135">
        <f t="shared" si="12"/>
        <v>0</v>
      </c>
      <c r="J168" s="90"/>
    </row>
    <row r="169" spans="2:10" s="89" customFormat="1" ht="47.25">
      <c r="B169" s="136">
        <f>+COUNT($B$128:B168)+1</f>
        <v>38</v>
      </c>
      <c r="C169" s="58" t="s">
        <v>249</v>
      </c>
      <c r="D169" s="59" t="s">
        <v>776</v>
      </c>
      <c r="E169" s="57" t="s">
        <v>23</v>
      </c>
      <c r="F169" s="57">
        <v>10</v>
      </c>
      <c r="G169" s="26"/>
      <c r="H169" s="135">
        <f t="shared" si="12"/>
        <v>0</v>
      </c>
      <c r="J169" s="90"/>
    </row>
    <row r="170" spans="2:10" s="89" customFormat="1" ht="63">
      <c r="B170" s="136">
        <f>+COUNT($B$128:B169)+1</f>
        <v>39</v>
      </c>
      <c r="C170" s="58" t="s">
        <v>250</v>
      </c>
      <c r="D170" s="59" t="s">
        <v>777</v>
      </c>
      <c r="E170" s="57" t="s">
        <v>54</v>
      </c>
      <c r="F170" s="57">
        <v>112</v>
      </c>
      <c r="G170" s="26"/>
      <c r="H170" s="135">
        <f t="shared" si="12"/>
        <v>0</v>
      </c>
      <c r="J170" s="90"/>
    </row>
    <row r="171" spans="2:10" s="89" customFormat="1" ht="47.25">
      <c r="B171" s="136">
        <f>+COUNT($B$128:B170)+1</f>
        <v>40</v>
      </c>
      <c r="C171" s="58" t="s">
        <v>251</v>
      </c>
      <c r="D171" s="59" t="s">
        <v>778</v>
      </c>
      <c r="E171" s="57" t="s">
        <v>23</v>
      </c>
      <c r="F171" s="57">
        <v>3</v>
      </c>
      <c r="G171" s="26"/>
      <c r="H171" s="135">
        <f t="shared" si="12"/>
        <v>0</v>
      </c>
      <c r="J171" s="90"/>
    </row>
    <row r="172" spans="2:10" s="89" customFormat="1" ht="47.25">
      <c r="B172" s="136">
        <f>+COUNT($B$128:B171)+1</f>
        <v>41</v>
      </c>
      <c r="C172" s="58" t="s">
        <v>252</v>
      </c>
      <c r="D172" s="59" t="s">
        <v>779</v>
      </c>
      <c r="E172" s="57" t="s">
        <v>23</v>
      </c>
      <c r="F172" s="57">
        <v>2</v>
      </c>
      <c r="G172" s="26"/>
      <c r="H172" s="135">
        <f t="shared" si="12"/>
        <v>0</v>
      </c>
      <c r="J172" s="90"/>
    </row>
    <row r="173" spans="2:10" s="89" customFormat="1" ht="63">
      <c r="B173" s="136">
        <f>+COUNT($B$128:B172)+1</f>
        <v>42</v>
      </c>
      <c r="C173" s="58" t="s">
        <v>253</v>
      </c>
      <c r="D173" s="59" t="s">
        <v>780</v>
      </c>
      <c r="E173" s="57" t="s">
        <v>54</v>
      </c>
      <c r="F173" s="57">
        <v>18</v>
      </c>
      <c r="G173" s="26"/>
      <c r="H173" s="135">
        <f t="shared" si="12"/>
        <v>0</v>
      </c>
      <c r="J173" s="90"/>
    </row>
    <row r="174" spans="2:10" s="89" customFormat="1" ht="63">
      <c r="B174" s="136">
        <f>+COUNT($B$128:B173)+1</f>
        <v>43</v>
      </c>
      <c r="C174" s="58" t="s">
        <v>254</v>
      </c>
      <c r="D174" s="59" t="s">
        <v>781</v>
      </c>
      <c r="E174" s="57" t="s">
        <v>54</v>
      </c>
      <c r="F174" s="57">
        <v>36</v>
      </c>
      <c r="G174" s="26"/>
      <c r="H174" s="135">
        <f t="shared" si="12"/>
        <v>0</v>
      </c>
      <c r="J174" s="90"/>
    </row>
    <row r="175" spans="2:10" s="89" customFormat="1" ht="63">
      <c r="B175" s="136">
        <f>+COUNT($B$128:B174)+1</f>
        <v>44</v>
      </c>
      <c r="C175" s="58" t="s">
        <v>255</v>
      </c>
      <c r="D175" s="59" t="s">
        <v>782</v>
      </c>
      <c r="E175" s="57" t="s">
        <v>24</v>
      </c>
      <c r="F175" s="57">
        <v>56</v>
      </c>
      <c r="G175" s="26"/>
      <c r="H175" s="135">
        <f t="shared" si="12"/>
        <v>0</v>
      </c>
      <c r="J175" s="90"/>
    </row>
    <row r="176" spans="2:10" s="89" customFormat="1" ht="47.25">
      <c r="B176" s="136">
        <f>+COUNT($B$128:B175)+1</f>
        <v>45</v>
      </c>
      <c r="C176" s="58" t="s">
        <v>256</v>
      </c>
      <c r="D176" s="59" t="s">
        <v>783</v>
      </c>
      <c r="E176" s="57" t="s">
        <v>23</v>
      </c>
      <c r="F176" s="57">
        <v>18</v>
      </c>
      <c r="G176" s="26"/>
      <c r="H176" s="135">
        <f t="shared" si="12"/>
        <v>0</v>
      </c>
      <c r="J176" s="90"/>
    </row>
    <row r="177" spans="2:10" s="89" customFormat="1" ht="78.75">
      <c r="B177" s="136">
        <f>+COUNT($B$128:B176)+1</f>
        <v>46</v>
      </c>
      <c r="C177" s="58" t="s">
        <v>247</v>
      </c>
      <c r="D177" s="59" t="s">
        <v>784</v>
      </c>
      <c r="E177" s="57" t="s">
        <v>23</v>
      </c>
      <c r="F177" s="57">
        <v>16</v>
      </c>
      <c r="G177" s="26"/>
      <c r="H177" s="135">
        <f t="shared" si="12"/>
        <v>0</v>
      </c>
      <c r="J177" s="90"/>
    </row>
    <row r="178" spans="2:10" s="89" customFormat="1" ht="78.75">
      <c r="B178" s="136">
        <f>+COUNT($B$128:B177)+1</f>
        <v>47</v>
      </c>
      <c r="C178" s="58" t="s">
        <v>248</v>
      </c>
      <c r="D178" s="59" t="s">
        <v>785</v>
      </c>
      <c r="E178" s="57" t="s">
        <v>23</v>
      </c>
      <c r="F178" s="57">
        <v>18</v>
      </c>
      <c r="G178" s="26"/>
      <c r="H178" s="135">
        <f t="shared" si="12"/>
        <v>0</v>
      </c>
      <c r="J178" s="90"/>
    </row>
    <row r="179" spans="2:10" s="89" customFormat="1" ht="78.75">
      <c r="B179" s="136">
        <f>+COUNT($B$128:B178)+1</f>
        <v>48</v>
      </c>
      <c r="C179" s="58" t="s">
        <v>249</v>
      </c>
      <c r="D179" s="59" t="s">
        <v>786</v>
      </c>
      <c r="E179" s="57" t="s">
        <v>23</v>
      </c>
      <c r="F179" s="57">
        <v>8</v>
      </c>
      <c r="G179" s="26"/>
      <c r="H179" s="135">
        <f t="shared" si="12"/>
        <v>0</v>
      </c>
      <c r="J179" s="90"/>
    </row>
    <row r="180" spans="2:10" s="89" customFormat="1" ht="78.75">
      <c r="B180" s="136">
        <f>+COUNT($B$128:B179)+1</f>
        <v>49</v>
      </c>
      <c r="C180" s="58" t="s">
        <v>250</v>
      </c>
      <c r="D180" s="59" t="s">
        <v>787</v>
      </c>
      <c r="E180" s="57" t="s">
        <v>23</v>
      </c>
      <c r="F180" s="57">
        <v>4</v>
      </c>
      <c r="G180" s="26"/>
      <c r="H180" s="135">
        <f t="shared" si="12"/>
        <v>0</v>
      </c>
      <c r="J180" s="90"/>
    </row>
    <row r="181" spans="2:10" s="89" customFormat="1" ht="31.5">
      <c r="B181" s="136">
        <f>+COUNT($B$128:B180)+1</f>
        <v>50</v>
      </c>
      <c r="C181" s="58" t="s">
        <v>257</v>
      </c>
      <c r="D181" s="59" t="s">
        <v>788</v>
      </c>
      <c r="E181" s="57" t="s">
        <v>23</v>
      </c>
      <c r="F181" s="57">
        <v>25</v>
      </c>
      <c r="G181" s="26"/>
      <c r="H181" s="135">
        <f t="shared" si="12"/>
        <v>0</v>
      </c>
      <c r="J181" s="90"/>
    </row>
    <row r="182" spans="2:10" s="89" customFormat="1" ht="15.75" customHeight="1">
      <c r="B182" s="141"/>
      <c r="C182" s="142"/>
      <c r="D182" s="143"/>
      <c r="E182" s="144"/>
      <c r="F182" s="145"/>
      <c r="G182" s="64"/>
      <c r="H182" s="146"/>
    </row>
    <row r="183" spans="2:10" s="89" customFormat="1" ht="16.5" thickBot="1">
      <c r="B183" s="147"/>
      <c r="C183" s="148"/>
      <c r="D183" s="148"/>
      <c r="E183" s="149"/>
      <c r="F183" s="149"/>
      <c r="G183" s="25" t="str">
        <f>C127&amp;" SKUPAJ:"</f>
        <v>ODVODNJAVANJE SKUPAJ:</v>
      </c>
      <c r="H183" s="150">
        <f>SUM(H$129:H$181)</f>
        <v>0</v>
      </c>
    </row>
    <row r="185" spans="2:10" s="89" customFormat="1">
      <c r="B185" s="130" t="s">
        <v>53</v>
      </c>
      <c r="C185" s="182" t="s">
        <v>106</v>
      </c>
      <c r="D185" s="182"/>
      <c r="E185" s="131"/>
      <c r="F185" s="132"/>
      <c r="G185" s="23"/>
      <c r="H185" s="133"/>
      <c r="J185" s="90"/>
    </row>
    <row r="186" spans="2:10" s="89" customFormat="1">
      <c r="B186" s="134" t="s">
        <v>258</v>
      </c>
      <c r="C186" s="183" t="s">
        <v>323</v>
      </c>
      <c r="D186" s="183"/>
      <c r="E186" s="183"/>
      <c r="F186" s="183"/>
      <c r="G186" s="24"/>
      <c r="H186" s="135"/>
    </row>
    <row r="187" spans="2:10" s="89" customFormat="1" ht="31.5">
      <c r="B187" s="136">
        <f>+COUNT($B$186:B186)+1</f>
        <v>1</v>
      </c>
      <c r="C187" s="58" t="s">
        <v>259</v>
      </c>
      <c r="D187" s="59" t="s">
        <v>1358</v>
      </c>
      <c r="E187" s="57" t="s">
        <v>24</v>
      </c>
      <c r="F187" s="57">
        <v>72</v>
      </c>
      <c r="G187" s="26"/>
      <c r="H187" s="135">
        <f>+$F187*G187</f>
        <v>0</v>
      </c>
      <c r="J187" s="90"/>
    </row>
    <row r="188" spans="2:10" s="89" customFormat="1" ht="31.5">
      <c r="B188" s="136">
        <f>+COUNT($B$186:B187)+1</f>
        <v>2</v>
      </c>
      <c r="C188" s="137" t="s">
        <v>260</v>
      </c>
      <c r="D188" s="138" t="s">
        <v>1359</v>
      </c>
      <c r="E188" s="139" t="s">
        <v>24</v>
      </c>
      <c r="F188" s="139">
        <v>232</v>
      </c>
      <c r="G188" s="65"/>
      <c r="H188" s="135">
        <f t="shared" ref="H188:H214" si="13">+$F188*G188</f>
        <v>0</v>
      </c>
      <c r="J188" s="90"/>
    </row>
    <row r="189" spans="2:10" s="89" customFormat="1" ht="31.5">
      <c r="B189" s="136">
        <f>+COUNT($B$186:B188)+1</f>
        <v>3</v>
      </c>
      <c r="C189" s="137" t="s">
        <v>261</v>
      </c>
      <c r="D189" s="138" t="s">
        <v>789</v>
      </c>
      <c r="E189" s="139" t="s">
        <v>24</v>
      </c>
      <c r="F189" s="139">
        <v>4.5</v>
      </c>
      <c r="G189" s="65"/>
      <c r="H189" s="135">
        <f t="shared" si="13"/>
        <v>0</v>
      </c>
      <c r="J189" s="90"/>
    </row>
    <row r="190" spans="2:10" s="89" customFormat="1" ht="47.25">
      <c r="B190" s="136">
        <f>+COUNT($B$186:B189)+1</f>
        <v>4</v>
      </c>
      <c r="C190" s="137" t="s">
        <v>262</v>
      </c>
      <c r="D190" s="138" t="s">
        <v>790</v>
      </c>
      <c r="E190" s="139" t="s">
        <v>24</v>
      </c>
      <c r="F190" s="139">
        <v>20.8</v>
      </c>
      <c r="G190" s="65"/>
      <c r="H190" s="135">
        <f t="shared" si="13"/>
        <v>0</v>
      </c>
      <c r="J190" s="90"/>
    </row>
    <row r="191" spans="2:10" s="89" customFormat="1">
      <c r="B191" s="134" t="s">
        <v>263</v>
      </c>
      <c r="C191" s="183" t="s">
        <v>326</v>
      </c>
      <c r="D191" s="183"/>
      <c r="E191" s="183"/>
      <c r="F191" s="183"/>
      <c r="G191" s="24"/>
      <c r="H191" s="135"/>
    </row>
    <row r="192" spans="2:10" s="89" customFormat="1" ht="63">
      <c r="B192" s="136">
        <f>+COUNT($B$186:B191)+1</f>
        <v>5</v>
      </c>
      <c r="C192" s="137" t="s">
        <v>264</v>
      </c>
      <c r="D192" s="138" t="s">
        <v>265</v>
      </c>
      <c r="E192" s="139" t="s">
        <v>56</v>
      </c>
      <c r="F192" s="139">
        <v>5400</v>
      </c>
      <c r="G192" s="65"/>
      <c r="H192" s="135">
        <f t="shared" si="13"/>
        <v>0</v>
      </c>
      <c r="J192" s="90"/>
    </row>
    <row r="193" spans="2:10" s="89" customFormat="1" ht="47.25">
      <c r="B193" s="136">
        <f>+COUNT($B$186:B192)+1</f>
        <v>6</v>
      </c>
      <c r="C193" s="137" t="s">
        <v>266</v>
      </c>
      <c r="D193" s="138" t="s">
        <v>791</v>
      </c>
      <c r="E193" s="139" t="s">
        <v>56</v>
      </c>
      <c r="F193" s="139">
        <v>4200</v>
      </c>
      <c r="G193" s="65"/>
      <c r="H193" s="135">
        <f t="shared" si="13"/>
        <v>0</v>
      </c>
      <c r="J193" s="90"/>
    </row>
    <row r="194" spans="2:10" s="89" customFormat="1" ht="47.25">
      <c r="B194" s="136">
        <f>+COUNT($B$186:B193)+1</f>
        <v>7</v>
      </c>
      <c r="C194" s="137" t="s">
        <v>267</v>
      </c>
      <c r="D194" s="138" t="s">
        <v>792</v>
      </c>
      <c r="E194" s="139" t="s">
        <v>56</v>
      </c>
      <c r="F194" s="139">
        <v>605</v>
      </c>
      <c r="G194" s="65"/>
      <c r="H194" s="135">
        <f t="shared" si="13"/>
        <v>0</v>
      </c>
      <c r="J194" s="90"/>
    </row>
    <row r="195" spans="2:10" s="89" customFormat="1" ht="63">
      <c r="B195" s="136">
        <f>+COUNT($B$186:B194)+1</f>
        <v>8</v>
      </c>
      <c r="C195" s="137" t="s">
        <v>268</v>
      </c>
      <c r="D195" s="138" t="s">
        <v>793</v>
      </c>
      <c r="E195" s="139" t="s">
        <v>56</v>
      </c>
      <c r="F195" s="139">
        <v>120</v>
      </c>
      <c r="G195" s="65"/>
      <c r="H195" s="135">
        <f t="shared" si="13"/>
        <v>0</v>
      </c>
      <c r="J195" s="90"/>
    </row>
    <row r="196" spans="2:10" s="89" customFormat="1">
      <c r="B196" s="134" t="s">
        <v>269</v>
      </c>
      <c r="C196" s="183" t="s">
        <v>328</v>
      </c>
      <c r="D196" s="183"/>
      <c r="E196" s="183"/>
      <c r="F196" s="183"/>
      <c r="G196" s="24"/>
      <c r="H196" s="135"/>
    </row>
    <row r="197" spans="2:10" s="89" customFormat="1" ht="31.5">
      <c r="B197" s="136">
        <f>+COUNT($B$186:B196)+1</f>
        <v>9</v>
      </c>
      <c r="C197" s="137" t="s">
        <v>270</v>
      </c>
      <c r="D197" s="138" t="s">
        <v>794</v>
      </c>
      <c r="E197" s="139" t="s">
        <v>25</v>
      </c>
      <c r="F197" s="139">
        <v>15.5</v>
      </c>
      <c r="G197" s="65"/>
      <c r="H197" s="135">
        <f t="shared" si="13"/>
        <v>0</v>
      </c>
      <c r="J197" s="90"/>
    </row>
    <row r="198" spans="2:10" s="89" customFormat="1" ht="31.5">
      <c r="B198" s="136">
        <f>+COUNT($B$186:B197)+1</f>
        <v>10</v>
      </c>
      <c r="C198" s="137" t="s">
        <v>271</v>
      </c>
      <c r="D198" s="138" t="s">
        <v>795</v>
      </c>
      <c r="E198" s="139" t="s">
        <v>25</v>
      </c>
      <c r="F198" s="139">
        <v>52.48</v>
      </c>
      <c r="G198" s="65"/>
      <c r="H198" s="135">
        <f t="shared" si="13"/>
        <v>0</v>
      </c>
      <c r="J198" s="90"/>
    </row>
    <row r="199" spans="2:10" s="89" customFormat="1" ht="31.5">
      <c r="B199" s="136">
        <f>+COUNT($B$186:B198)+1</f>
        <v>11</v>
      </c>
      <c r="C199" s="137">
        <v>53133</v>
      </c>
      <c r="D199" s="138" t="s">
        <v>272</v>
      </c>
      <c r="E199" s="139" t="s">
        <v>25</v>
      </c>
      <c r="F199" s="139">
        <v>41.82</v>
      </c>
      <c r="G199" s="65"/>
      <c r="H199" s="135">
        <f t="shared" si="13"/>
        <v>0</v>
      </c>
      <c r="J199" s="90"/>
    </row>
    <row r="200" spans="2:10" s="89" customFormat="1" ht="47.25">
      <c r="B200" s="136">
        <f>+COUNT($B$186:B199)+1</f>
        <v>12</v>
      </c>
      <c r="C200" s="137" t="s">
        <v>273</v>
      </c>
      <c r="D200" s="138" t="s">
        <v>796</v>
      </c>
      <c r="E200" s="139" t="s">
        <v>25</v>
      </c>
      <c r="F200" s="139">
        <v>0.55000000000000004</v>
      </c>
      <c r="G200" s="65"/>
      <c r="H200" s="135">
        <f t="shared" si="13"/>
        <v>0</v>
      </c>
      <c r="J200" s="90"/>
    </row>
    <row r="201" spans="2:10" s="89" customFormat="1" ht="31.5">
      <c r="B201" s="136">
        <f>+COUNT($B$186:B200)+1</f>
        <v>13</v>
      </c>
      <c r="C201" s="137" t="s">
        <v>274</v>
      </c>
      <c r="D201" s="138" t="s">
        <v>797</v>
      </c>
      <c r="E201" s="139" t="s">
        <v>25</v>
      </c>
      <c r="F201" s="139">
        <v>0.95</v>
      </c>
      <c r="G201" s="65"/>
      <c r="H201" s="135">
        <f t="shared" si="13"/>
        <v>0</v>
      </c>
      <c r="J201" s="90"/>
    </row>
    <row r="202" spans="2:10" s="89" customFormat="1" ht="31.5">
      <c r="B202" s="136">
        <f>+COUNT($B$186:B201)+1</f>
        <v>14</v>
      </c>
      <c r="C202" s="137" t="s">
        <v>275</v>
      </c>
      <c r="D202" s="138" t="s">
        <v>798</v>
      </c>
      <c r="E202" s="139" t="s">
        <v>25</v>
      </c>
      <c r="F202" s="139">
        <v>16.5</v>
      </c>
      <c r="G202" s="65"/>
      <c r="H202" s="135">
        <f t="shared" si="13"/>
        <v>0</v>
      </c>
      <c r="J202" s="90"/>
    </row>
    <row r="203" spans="2:10" s="89" customFormat="1" ht="47.25">
      <c r="B203" s="136">
        <f>+COUNT($B$186:B202)+1</f>
        <v>15</v>
      </c>
      <c r="C203" s="137" t="s">
        <v>276</v>
      </c>
      <c r="D203" s="138" t="s">
        <v>277</v>
      </c>
      <c r="E203" s="139" t="s">
        <v>25</v>
      </c>
      <c r="F203" s="139">
        <v>68.98</v>
      </c>
      <c r="G203" s="65"/>
      <c r="H203" s="135">
        <f t="shared" si="13"/>
        <v>0</v>
      </c>
      <c r="J203" s="90"/>
    </row>
    <row r="204" spans="2:10" s="89" customFormat="1" ht="47.25">
      <c r="B204" s="136">
        <f>+COUNT($B$186:B203)+1</f>
        <v>16</v>
      </c>
      <c r="C204" s="137" t="s">
        <v>278</v>
      </c>
      <c r="D204" s="138" t="s">
        <v>279</v>
      </c>
      <c r="E204" s="139" t="s">
        <v>25</v>
      </c>
      <c r="F204" s="139">
        <v>58.32</v>
      </c>
      <c r="G204" s="65"/>
      <c r="H204" s="135">
        <f t="shared" si="13"/>
        <v>0</v>
      </c>
      <c r="J204" s="90"/>
    </row>
    <row r="205" spans="2:10" s="89" customFormat="1" ht="47.25">
      <c r="B205" s="136">
        <f>+COUNT($B$186:B204)+1</f>
        <v>17</v>
      </c>
      <c r="C205" s="137" t="s">
        <v>280</v>
      </c>
      <c r="D205" s="138" t="s">
        <v>281</v>
      </c>
      <c r="E205" s="139" t="s">
        <v>25</v>
      </c>
      <c r="F205" s="139">
        <v>52.48</v>
      </c>
      <c r="G205" s="65"/>
      <c r="H205" s="135">
        <f t="shared" si="13"/>
        <v>0</v>
      </c>
      <c r="J205" s="90"/>
    </row>
    <row r="206" spans="2:10" s="89" customFormat="1" ht="47.25">
      <c r="B206" s="136">
        <f>+COUNT($B$186:B205)+1</f>
        <v>18</v>
      </c>
      <c r="C206" s="137" t="s">
        <v>280</v>
      </c>
      <c r="D206" s="138" t="s">
        <v>282</v>
      </c>
      <c r="E206" s="139" t="s">
        <v>25</v>
      </c>
      <c r="F206" s="139">
        <v>52.48</v>
      </c>
      <c r="G206" s="65"/>
      <c r="H206" s="135">
        <f t="shared" si="13"/>
        <v>0</v>
      </c>
      <c r="J206" s="90"/>
    </row>
    <row r="207" spans="2:10" s="89" customFormat="1" ht="47.25">
      <c r="B207" s="136">
        <f>+COUNT($B$186:B206)+1</f>
        <v>19</v>
      </c>
      <c r="C207" s="137" t="s">
        <v>283</v>
      </c>
      <c r="D207" s="138" t="s">
        <v>284</v>
      </c>
      <c r="E207" s="139" t="s">
        <v>54</v>
      </c>
      <c r="F207" s="139">
        <v>40</v>
      </c>
      <c r="G207" s="65"/>
      <c r="H207" s="135">
        <f t="shared" si="13"/>
        <v>0</v>
      </c>
      <c r="J207" s="90"/>
    </row>
    <row r="208" spans="2:10" s="89" customFormat="1" ht="78.75">
      <c r="B208" s="136">
        <f>+COUNT($B$186:B207)+1</f>
        <v>20</v>
      </c>
      <c r="C208" s="137" t="s">
        <v>285</v>
      </c>
      <c r="D208" s="138" t="s">
        <v>286</v>
      </c>
      <c r="E208" s="139" t="s">
        <v>25</v>
      </c>
      <c r="F208" s="139">
        <v>3.5</v>
      </c>
      <c r="G208" s="65"/>
      <c r="H208" s="135">
        <f t="shared" si="13"/>
        <v>0</v>
      </c>
      <c r="J208" s="90"/>
    </row>
    <row r="209" spans="2:10" s="89" customFormat="1" ht="47.25">
      <c r="B209" s="136">
        <f>+COUNT($B$186:B208)+1</f>
        <v>21</v>
      </c>
      <c r="C209" s="137" t="s">
        <v>287</v>
      </c>
      <c r="D209" s="138" t="s">
        <v>799</v>
      </c>
      <c r="E209" s="139" t="s">
        <v>24</v>
      </c>
      <c r="F209" s="139">
        <v>15</v>
      </c>
      <c r="G209" s="65"/>
      <c r="H209" s="135">
        <f t="shared" si="13"/>
        <v>0</v>
      </c>
      <c r="J209" s="90"/>
    </row>
    <row r="210" spans="2:10" s="89" customFormat="1" ht="78.75">
      <c r="B210" s="136">
        <f>+COUNT($B$186:B209)+1</f>
        <v>22</v>
      </c>
      <c r="C210" s="137" t="s">
        <v>288</v>
      </c>
      <c r="D210" s="138" t="s">
        <v>800</v>
      </c>
      <c r="E210" s="139" t="s">
        <v>24</v>
      </c>
      <c r="F210" s="139">
        <v>24</v>
      </c>
      <c r="G210" s="65"/>
      <c r="H210" s="135">
        <f t="shared" si="13"/>
        <v>0</v>
      </c>
      <c r="J210" s="90"/>
    </row>
    <row r="211" spans="2:10" s="89" customFormat="1" ht="47.25">
      <c r="B211" s="136">
        <f>+COUNT($B$186:B210)+1</f>
        <v>23</v>
      </c>
      <c r="C211" s="137" t="s">
        <v>289</v>
      </c>
      <c r="D211" s="138" t="s">
        <v>799</v>
      </c>
      <c r="E211" s="139" t="s">
        <v>24</v>
      </c>
      <c r="F211" s="139">
        <v>15</v>
      </c>
      <c r="G211" s="65"/>
      <c r="H211" s="135">
        <f t="shared" si="13"/>
        <v>0</v>
      </c>
      <c r="J211" s="90"/>
    </row>
    <row r="212" spans="2:10" s="89" customFormat="1" ht="78.75">
      <c r="B212" s="136">
        <f>+COUNT($B$186:B211)+1</f>
        <v>24</v>
      </c>
      <c r="C212" s="137" t="s">
        <v>290</v>
      </c>
      <c r="D212" s="138" t="s">
        <v>800</v>
      </c>
      <c r="E212" s="139" t="s">
        <v>24</v>
      </c>
      <c r="F212" s="139">
        <v>24</v>
      </c>
      <c r="G212" s="65"/>
      <c r="H212" s="135">
        <f t="shared" si="13"/>
        <v>0</v>
      </c>
      <c r="J212" s="90"/>
    </row>
    <row r="213" spans="2:10" s="89" customFormat="1" ht="47.25">
      <c r="B213" s="136">
        <f>+COUNT($B$186:B212)+1</f>
        <v>25</v>
      </c>
      <c r="C213" s="137" t="s">
        <v>291</v>
      </c>
      <c r="D213" s="138" t="s">
        <v>801</v>
      </c>
      <c r="E213" s="139" t="s">
        <v>25</v>
      </c>
      <c r="F213" s="139">
        <v>32.5</v>
      </c>
      <c r="G213" s="65"/>
      <c r="H213" s="135">
        <f t="shared" si="13"/>
        <v>0</v>
      </c>
      <c r="J213" s="90"/>
    </row>
    <row r="214" spans="2:10" s="89" customFormat="1" ht="47.25">
      <c r="B214" s="136">
        <f>+COUNT($B$186:B213)+1</f>
        <v>26</v>
      </c>
      <c r="C214" s="137" t="s">
        <v>292</v>
      </c>
      <c r="D214" s="138" t="s">
        <v>802</v>
      </c>
      <c r="E214" s="139" t="s">
        <v>25</v>
      </c>
      <c r="F214" s="139">
        <v>54</v>
      </c>
      <c r="G214" s="65"/>
      <c r="H214" s="135">
        <f t="shared" si="13"/>
        <v>0</v>
      </c>
      <c r="J214" s="90"/>
    </row>
    <row r="215" spans="2:10" s="89" customFormat="1" ht="15.75" customHeight="1">
      <c r="B215" s="141"/>
      <c r="C215" s="142"/>
      <c r="D215" s="143"/>
      <c r="E215" s="144"/>
      <c r="F215" s="145"/>
      <c r="G215" s="64"/>
      <c r="H215" s="146"/>
    </row>
    <row r="216" spans="2:10" s="89" customFormat="1" ht="16.5" thickBot="1">
      <c r="B216" s="147"/>
      <c r="C216" s="148"/>
      <c r="D216" s="148"/>
      <c r="E216" s="149"/>
      <c r="F216" s="149"/>
      <c r="G216" s="25" t="str">
        <f>C185&amp;" SKUPAJ:"</f>
        <v>GRADBENA IN OBRTNIŠKA DELA SKUPAJ:</v>
      </c>
      <c r="H216" s="150">
        <f>SUM(H$187:H$214)</f>
        <v>0</v>
      </c>
    </row>
    <row r="218" spans="2:10" s="89" customFormat="1">
      <c r="B218" s="130" t="s">
        <v>68</v>
      </c>
      <c r="C218" s="182" t="s">
        <v>92</v>
      </c>
      <c r="D218" s="182"/>
      <c r="E218" s="131"/>
      <c r="F218" s="132"/>
      <c r="G218" s="23"/>
      <c r="H218" s="133"/>
      <c r="J218" s="90"/>
    </row>
    <row r="219" spans="2:10" s="89" customFormat="1">
      <c r="B219" s="134" t="s">
        <v>93</v>
      </c>
      <c r="C219" s="183" t="s">
        <v>107</v>
      </c>
      <c r="D219" s="183"/>
      <c r="E219" s="183"/>
      <c r="F219" s="183"/>
      <c r="G219" s="24"/>
      <c r="H219" s="135"/>
    </row>
    <row r="220" spans="2:10" s="89" customFormat="1" ht="31.5">
      <c r="B220" s="136">
        <f>+COUNT($B$219:B219)+1</f>
        <v>1</v>
      </c>
      <c r="C220" s="58" t="s">
        <v>293</v>
      </c>
      <c r="D220" s="59" t="s">
        <v>803</v>
      </c>
      <c r="E220" s="57" t="s">
        <v>23</v>
      </c>
      <c r="F220" s="57">
        <v>13</v>
      </c>
      <c r="G220" s="26"/>
      <c r="H220" s="135">
        <f t="shared" ref="H220:H237" si="14">+$F220*G220</f>
        <v>0</v>
      </c>
      <c r="J220" s="90"/>
    </row>
    <row r="221" spans="2:10" s="89" customFormat="1" ht="47.25">
      <c r="B221" s="136">
        <f>+COUNT($B$219:B220)+1</f>
        <v>2</v>
      </c>
      <c r="C221" s="58" t="s">
        <v>294</v>
      </c>
      <c r="D221" s="59" t="s">
        <v>804</v>
      </c>
      <c r="E221" s="57" t="s">
        <v>23</v>
      </c>
      <c r="F221" s="57">
        <v>3</v>
      </c>
      <c r="G221" s="26"/>
      <c r="H221" s="135">
        <f t="shared" si="14"/>
        <v>0</v>
      </c>
      <c r="J221" s="90"/>
    </row>
    <row r="222" spans="2:10" s="89" customFormat="1" ht="47.25">
      <c r="B222" s="136">
        <f>+COUNT($B$219:B221)+1</f>
        <v>3</v>
      </c>
      <c r="C222" s="137" t="s">
        <v>295</v>
      </c>
      <c r="D222" s="138" t="s">
        <v>805</v>
      </c>
      <c r="E222" s="139" t="s">
        <v>23</v>
      </c>
      <c r="F222" s="139">
        <v>2</v>
      </c>
      <c r="G222" s="26"/>
      <c r="H222" s="135">
        <f t="shared" si="14"/>
        <v>0</v>
      </c>
      <c r="J222" s="90"/>
    </row>
    <row r="223" spans="2:10" s="89" customFormat="1" ht="47.25">
      <c r="B223" s="136">
        <f>+COUNT($B$219:B222)+1</f>
        <v>4</v>
      </c>
      <c r="C223" s="137" t="s">
        <v>296</v>
      </c>
      <c r="D223" s="138" t="s">
        <v>806</v>
      </c>
      <c r="E223" s="139" t="s">
        <v>23</v>
      </c>
      <c r="F223" s="139">
        <v>28</v>
      </c>
      <c r="G223" s="26"/>
      <c r="H223" s="135">
        <f t="shared" si="14"/>
        <v>0</v>
      </c>
      <c r="J223" s="90"/>
    </row>
    <row r="224" spans="2:10" s="89" customFormat="1" ht="47.25">
      <c r="B224" s="136">
        <f>+COUNT($B$219:B223)+1</f>
        <v>5</v>
      </c>
      <c r="C224" s="137" t="s">
        <v>297</v>
      </c>
      <c r="D224" s="138" t="s">
        <v>807</v>
      </c>
      <c r="E224" s="139" t="s">
        <v>23</v>
      </c>
      <c r="F224" s="139">
        <v>8</v>
      </c>
      <c r="G224" s="26"/>
      <c r="H224" s="135">
        <f t="shared" si="14"/>
        <v>0</v>
      </c>
      <c r="J224" s="90"/>
    </row>
    <row r="225" spans="2:10" s="89" customFormat="1" ht="47.25">
      <c r="B225" s="136">
        <f>+COUNT($B$219:B224)+1</f>
        <v>6</v>
      </c>
      <c r="C225" s="137" t="s">
        <v>108</v>
      </c>
      <c r="D225" s="138" t="s">
        <v>808</v>
      </c>
      <c r="E225" s="139" t="s">
        <v>23</v>
      </c>
      <c r="F225" s="139">
        <v>3</v>
      </c>
      <c r="G225" s="26"/>
      <c r="H225" s="135">
        <f t="shared" si="14"/>
        <v>0</v>
      </c>
      <c r="J225" s="90"/>
    </row>
    <row r="226" spans="2:10" s="89" customFormat="1" ht="63">
      <c r="B226" s="136">
        <f>+COUNT($B$219:B225)+1</f>
        <v>7</v>
      </c>
      <c r="C226" s="137" t="s">
        <v>298</v>
      </c>
      <c r="D226" s="138" t="s">
        <v>809</v>
      </c>
      <c r="E226" s="139" t="s">
        <v>23</v>
      </c>
      <c r="F226" s="139">
        <v>1</v>
      </c>
      <c r="G226" s="26"/>
      <c r="H226" s="135">
        <f t="shared" si="14"/>
        <v>0</v>
      </c>
      <c r="J226" s="90"/>
    </row>
    <row r="227" spans="2:10" s="89" customFormat="1" ht="31.5">
      <c r="B227" s="136">
        <f>+COUNT($B$219:B226)+1</f>
        <v>8</v>
      </c>
      <c r="C227" s="137" t="s">
        <v>109</v>
      </c>
      <c r="D227" s="138" t="s">
        <v>810</v>
      </c>
      <c r="E227" s="139" t="s">
        <v>23</v>
      </c>
      <c r="F227" s="139">
        <v>2</v>
      </c>
      <c r="G227" s="26"/>
      <c r="H227" s="135">
        <f t="shared" si="14"/>
        <v>0</v>
      </c>
      <c r="J227" s="90"/>
    </row>
    <row r="228" spans="2:10" s="89" customFormat="1" ht="63">
      <c r="B228" s="136">
        <f>+COUNT($B$219:B227)+1</f>
        <v>9</v>
      </c>
      <c r="C228" s="137" t="s">
        <v>110</v>
      </c>
      <c r="D228" s="138" t="s">
        <v>811</v>
      </c>
      <c r="E228" s="139" t="s">
        <v>23</v>
      </c>
      <c r="F228" s="139">
        <v>4</v>
      </c>
      <c r="G228" s="26"/>
      <c r="H228" s="135">
        <f t="shared" si="14"/>
        <v>0</v>
      </c>
      <c r="J228" s="90"/>
    </row>
    <row r="229" spans="2:10" s="89" customFormat="1" ht="63">
      <c r="B229" s="136">
        <f>+COUNT($B$219:B228)+1</f>
        <v>10</v>
      </c>
      <c r="C229" s="137" t="s">
        <v>111</v>
      </c>
      <c r="D229" s="138" t="s">
        <v>812</v>
      </c>
      <c r="E229" s="139" t="s">
        <v>23</v>
      </c>
      <c r="F229" s="139">
        <v>2</v>
      </c>
      <c r="G229" s="26"/>
      <c r="H229" s="135">
        <f t="shared" si="14"/>
        <v>0</v>
      </c>
      <c r="J229" s="90"/>
    </row>
    <row r="230" spans="2:10" s="89" customFormat="1" ht="47.25">
      <c r="B230" s="136">
        <f>+COUNT($B$219:B229)+1</f>
        <v>11</v>
      </c>
      <c r="C230" s="137" t="s">
        <v>112</v>
      </c>
      <c r="D230" s="138" t="s">
        <v>813</v>
      </c>
      <c r="E230" s="139" t="s">
        <v>23</v>
      </c>
      <c r="F230" s="139">
        <v>2</v>
      </c>
      <c r="G230" s="26"/>
      <c r="H230" s="135">
        <f t="shared" si="14"/>
        <v>0</v>
      </c>
      <c r="J230" s="90"/>
    </row>
    <row r="231" spans="2:10" s="89" customFormat="1" ht="31.5">
      <c r="B231" s="136">
        <f>+COUNT($B$219:B230)+1</f>
        <v>12</v>
      </c>
      <c r="C231" s="137" t="s">
        <v>299</v>
      </c>
      <c r="D231" s="138" t="s">
        <v>1412</v>
      </c>
      <c r="E231" s="139" t="s">
        <v>23</v>
      </c>
      <c r="F231" s="139">
        <v>11</v>
      </c>
      <c r="G231" s="26"/>
      <c r="H231" s="135">
        <f t="shared" si="14"/>
        <v>0</v>
      </c>
      <c r="J231" s="90"/>
    </row>
    <row r="232" spans="2:10" s="89" customFormat="1">
      <c r="B232" s="134" t="s">
        <v>94</v>
      </c>
      <c r="C232" s="183" t="s">
        <v>95</v>
      </c>
      <c r="D232" s="183"/>
      <c r="E232" s="183"/>
      <c r="F232" s="183"/>
      <c r="G232" s="24"/>
      <c r="H232" s="135"/>
    </row>
    <row r="233" spans="2:10" s="89" customFormat="1" ht="78.75">
      <c r="B233" s="136">
        <f>+COUNT($B$219:B232)+1</f>
        <v>13</v>
      </c>
      <c r="C233" s="137" t="s">
        <v>300</v>
      </c>
      <c r="D233" s="138" t="s">
        <v>814</v>
      </c>
      <c r="E233" s="139" t="s">
        <v>54</v>
      </c>
      <c r="F233" s="139">
        <v>760</v>
      </c>
      <c r="G233" s="26"/>
      <c r="H233" s="135">
        <f t="shared" si="14"/>
        <v>0</v>
      </c>
      <c r="J233" s="90"/>
    </row>
    <row r="234" spans="2:10" s="89" customFormat="1" ht="31.5">
      <c r="B234" s="136">
        <f>+COUNT($B$219:B233)+1</f>
        <v>14</v>
      </c>
      <c r="C234" s="137" t="s">
        <v>113</v>
      </c>
      <c r="D234" s="138" t="s">
        <v>815</v>
      </c>
      <c r="E234" s="139" t="s">
        <v>54</v>
      </c>
      <c r="F234" s="139">
        <v>720</v>
      </c>
      <c r="G234" s="26"/>
      <c r="H234" s="135">
        <f t="shared" si="14"/>
        <v>0</v>
      </c>
      <c r="J234" s="90"/>
    </row>
    <row r="235" spans="2:10" s="89" customFormat="1" ht="94.5">
      <c r="B235" s="136">
        <f>+COUNT($B$219:B234)+1</f>
        <v>15</v>
      </c>
      <c r="C235" s="137" t="s">
        <v>300</v>
      </c>
      <c r="D235" s="138" t="s">
        <v>816</v>
      </c>
      <c r="E235" s="139" t="s">
        <v>24</v>
      </c>
      <c r="F235" s="139">
        <v>30</v>
      </c>
      <c r="G235" s="26"/>
      <c r="H235" s="135">
        <f t="shared" si="14"/>
        <v>0</v>
      </c>
      <c r="J235" s="90"/>
    </row>
    <row r="236" spans="2:10" s="89" customFormat="1" ht="94.5">
      <c r="B236" s="136">
        <f>+COUNT($B$219:B235)+1</f>
        <v>16</v>
      </c>
      <c r="C236" s="137" t="s">
        <v>114</v>
      </c>
      <c r="D236" s="138" t="s">
        <v>817</v>
      </c>
      <c r="E236" s="139" t="s">
        <v>24</v>
      </c>
      <c r="F236" s="139">
        <v>6</v>
      </c>
      <c r="G236" s="26"/>
      <c r="H236" s="135">
        <f t="shared" si="14"/>
        <v>0</v>
      </c>
      <c r="J236" s="90"/>
    </row>
    <row r="237" spans="2:10" s="89" customFormat="1" ht="94.5">
      <c r="B237" s="136">
        <f>+COUNT($B$219:B236)+1</f>
        <v>17</v>
      </c>
      <c r="C237" s="137" t="s">
        <v>301</v>
      </c>
      <c r="D237" s="138" t="s">
        <v>818</v>
      </c>
      <c r="E237" s="139" t="s">
        <v>24</v>
      </c>
      <c r="F237" s="139">
        <v>75.8</v>
      </c>
      <c r="G237" s="26"/>
      <c r="H237" s="135">
        <f t="shared" si="14"/>
        <v>0</v>
      </c>
      <c r="J237" s="90"/>
    </row>
    <row r="238" spans="2:10" s="89" customFormat="1" ht="63">
      <c r="B238" s="136">
        <f>+COUNT($B$219:B237)+1</f>
        <v>18</v>
      </c>
      <c r="C238" s="137" t="s">
        <v>302</v>
      </c>
      <c r="D238" s="138" t="s">
        <v>819</v>
      </c>
      <c r="E238" s="139" t="s">
        <v>24</v>
      </c>
      <c r="F238" s="139">
        <v>3</v>
      </c>
      <c r="G238" s="26"/>
      <c r="H238" s="135">
        <f t="shared" ref="H238:H241" si="15">+$F238*G238</f>
        <v>0</v>
      </c>
      <c r="J238" s="90"/>
    </row>
    <row r="239" spans="2:10" s="89" customFormat="1" ht="63">
      <c r="B239" s="136">
        <f>+COUNT($B$219:B238)+1</f>
        <v>19</v>
      </c>
      <c r="C239" s="137" t="s">
        <v>303</v>
      </c>
      <c r="D239" s="138" t="s">
        <v>820</v>
      </c>
      <c r="E239" s="139" t="s">
        <v>24</v>
      </c>
      <c r="F239" s="139">
        <v>3</v>
      </c>
      <c r="G239" s="26"/>
      <c r="H239" s="135">
        <f t="shared" si="15"/>
        <v>0</v>
      </c>
      <c r="J239" s="90"/>
    </row>
    <row r="240" spans="2:10" s="89" customFormat="1">
      <c r="B240" s="134" t="s">
        <v>100</v>
      </c>
      <c r="C240" s="183" t="s">
        <v>115</v>
      </c>
      <c r="D240" s="183"/>
      <c r="E240" s="183"/>
      <c r="F240" s="183"/>
      <c r="G240" s="24"/>
      <c r="H240" s="135"/>
    </row>
    <row r="241" spans="2:10" s="89" customFormat="1" ht="47.25">
      <c r="B241" s="136">
        <f>+COUNT($B$219:B240)+1</f>
        <v>20</v>
      </c>
      <c r="C241" s="137" t="s">
        <v>304</v>
      </c>
      <c r="D241" s="138" t="s">
        <v>821</v>
      </c>
      <c r="E241" s="139" t="s">
        <v>23</v>
      </c>
      <c r="F241" s="139">
        <v>2</v>
      </c>
      <c r="G241" s="26"/>
      <c r="H241" s="135">
        <f t="shared" si="15"/>
        <v>0</v>
      </c>
      <c r="J241" s="90"/>
    </row>
    <row r="242" spans="2:10" s="89" customFormat="1" ht="15.75" customHeight="1">
      <c r="B242" s="141"/>
      <c r="C242" s="142"/>
      <c r="D242" s="143"/>
      <c r="E242" s="144"/>
      <c r="F242" s="145"/>
      <c r="G242" s="64"/>
      <c r="H242" s="146"/>
    </row>
    <row r="243" spans="2:10" s="89" customFormat="1" ht="16.5" thickBot="1">
      <c r="B243" s="147"/>
      <c r="C243" s="148"/>
      <c r="D243" s="148"/>
      <c r="E243" s="149"/>
      <c r="F243" s="149"/>
      <c r="G243" s="25" t="str">
        <f>C218&amp;" SKUPAJ:"</f>
        <v>OPREMA CEST SKUPAJ:</v>
      </c>
      <c r="H243" s="150">
        <f>SUM(H$220:H$241)</f>
        <v>0</v>
      </c>
    </row>
    <row r="245" spans="2:10" s="89" customFormat="1">
      <c r="B245" s="130" t="s">
        <v>69</v>
      </c>
      <c r="C245" s="182" t="s">
        <v>8</v>
      </c>
      <c r="D245" s="182"/>
      <c r="E245" s="131"/>
      <c r="F245" s="132"/>
      <c r="G245" s="23"/>
      <c r="H245" s="133"/>
      <c r="J245" s="90"/>
    </row>
    <row r="246" spans="2:10" s="89" customFormat="1">
      <c r="B246" s="134" t="s">
        <v>305</v>
      </c>
      <c r="C246" s="183" t="s">
        <v>306</v>
      </c>
      <c r="D246" s="183"/>
      <c r="E246" s="183"/>
      <c r="F246" s="183"/>
      <c r="G246" s="24"/>
      <c r="H246" s="135"/>
    </row>
    <row r="247" spans="2:10" s="89" customFormat="1" ht="31.5">
      <c r="B247" s="136">
        <f>+COUNT($B$246:B246)+1</f>
        <v>1</v>
      </c>
      <c r="C247" s="58" t="s">
        <v>307</v>
      </c>
      <c r="D247" s="59" t="s">
        <v>822</v>
      </c>
      <c r="E247" s="57" t="s">
        <v>54</v>
      </c>
      <c r="F247" s="57">
        <v>40</v>
      </c>
      <c r="G247" s="26"/>
      <c r="H247" s="135">
        <f t="shared" ref="H247:H256" si="16">+$F247*G247</f>
        <v>0</v>
      </c>
      <c r="J247" s="90"/>
    </row>
    <row r="248" spans="2:10" s="89" customFormat="1" ht="31.5">
      <c r="B248" s="136">
        <f>+COUNT($B$246:B247)+1</f>
        <v>2</v>
      </c>
      <c r="C248" s="58" t="s">
        <v>308</v>
      </c>
      <c r="D248" s="59" t="s">
        <v>823</v>
      </c>
      <c r="E248" s="57" t="s">
        <v>23</v>
      </c>
      <c r="F248" s="57">
        <v>2</v>
      </c>
      <c r="G248" s="26"/>
      <c r="H248" s="135">
        <f t="shared" si="16"/>
        <v>0</v>
      </c>
      <c r="J248" s="90"/>
    </row>
    <row r="249" spans="2:10" s="89" customFormat="1" ht="63">
      <c r="B249" s="136">
        <f>+COUNT($B$246:B248)+1</f>
        <v>3</v>
      </c>
      <c r="C249" s="58" t="s">
        <v>309</v>
      </c>
      <c r="D249" s="59" t="s">
        <v>824</v>
      </c>
      <c r="E249" s="57" t="s">
        <v>23</v>
      </c>
      <c r="F249" s="57">
        <v>2</v>
      </c>
      <c r="G249" s="26"/>
      <c r="H249" s="135">
        <f t="shared" si="16"/>
        <v>0</v>
      </c>
      <c r="J249" s="90"/>
    </row>
    <row r="250" spans="2:10" s="89" customFormat="1">
      <c r="B250" s="134" t="s">
        <v>96</v>
      </c>
      <c r="C250" s="183" t="s">
        <v>310</v>
      </c>
      <c r="D250" s="183"/>
      <c r="E250" s="183"/>
      <c r="F250" s="183"/>
      <c r="G250" s="24"/>
      <c r="H250" s="135"/>
    </row>
    <row r="251" spans="2:10" s="89" customFormat="1">
      <c r="B251" s="136">
        <f>+COUNT($B$246:B250)+1</f>
        <v>4</v>
      </c>
      <c r="C251" s="58" t="s">
        <v>311</v>
      </c>
      <c r="D251" s="59" t="s">
        <v>825</v>
      </c>
      <c r="E251" s="57" t="s">
        <v>23</v>
      </c>
      <c r="F251" s="57">
        <v>1</v>
      </c>
      <c r="G251" s="26"/>
      <c r="H251" s="135">
        <f t="shared" si="16"/>
        <v>0</v>
      </c>
      <c r="J251" s="90"/>
    </row>
    <row r="252" spans="2:10" s="89" customFormat="1">
      <c r="B252" s="136">
        <f>+COUNT($B$246:B251)+1</f>
        <v>5</v>
      </c>
      <c r="C252" s="58" t="s">
        <v>62</v>
      </c>
      <c r="D252" s="59" t="s">
        <v>70</v>
      </c>
      <c r="E252" s="57" t="s">
        <v>71</v>
      </c>
      <c r="F252" s="57">
        <v>80</v>
      </c>
      <c r="G252" s="26"/>
      <c r="H252" s="135">
        <f t="shared" si="16"/>
        <v>0</v>
      </c>
      <c r="J252" s="90"/>
    </row>
    <row r="253" spans="2:10" s="89" customFormat="1">
      <c r="B253" s="136">
        <f>+COUNT($B$246:B252)+1</f>
        <v>6</v>
      </c>
      <c r="C253" s="58" t="s">
        <v>116</v>
      </c>
      <c r="D253" s="59" t="s">
        <v>99</v>
      </c>
      <c r="E253" s="57" t="s">
        <v>71</v>
      </c>
      <c r="F253" s="57">
        <v>20</v>
      </c>
      <c r="G253" s="26"/>
      <c r="H253" s="135">
        <f t="shared" si="16"/>
        <v>0</v>
      </c>
      <c r="J253" s="90"/>
    </row>
    <row r="254" spans="2:10" s="89" customFormat="1" ht="31.5">
      <c r="B254" s="136">
        <f>+COUNT($B$246:B253)+1</f>
        <v>7</v>
      </c>
      <c r="C254" s="58" t="s">
        <v>117</v>
      </c>
      <c r="D254" s="59" t="s">
        <v>72</v>
      </c>
      <c r="E254" s="57" t="s">
        <v>23</v>
      </c>
      <c r="F254" s="57">
        <v>1</v>
      </c>
      <c r="G254" s="26"/>
      <c r="H254" s="135">
        <f t="shared" si="16"/>
        <v>0</v>
      </c>
      <c r="J254" s="90"/>
    </row>
    <row r="255" spans="2:10" s="89" customFormat="1" ht="31.5">
      <c r="B255" s="136">
        <f>+COUNT($B$246:B254)+1</f>
        <v>8</v>
      </c>
      <c r="C255" s="58" t="s">
        <v>312</v>
      </c>
      <c r="D255" s="59" t="s">
        <v>313</v>
      </c>
      <c r="E255" s="57" t="s">
        <v>23</v>
      </c>
      <c r="F255" s="57">
        <v>1</v>
      </c>
      <c r="G255" s="26"/>
      <c r="H255" s="135">
        <f t="shared" si="16"/>
        <v>0</v>
      </c>
      <c r="J255" s="90"/>
    </row>
    <row r="256" spans="2:10" s="89" customFormat="1">
      <c r="B256" s="136">
        <f>+COUNT($B$246:B255)+1</f>
        <v>9</v>
      </c>
      <c r="C256" s="58" t="s">
        <v>314</v>
      </c>
      <c r="D256" s="59" t="s">
        <v>315</v>
      </c>
      <c r="E256" s="57" t="s">
        <v>23</v>
      </c>
      <c r="F256" s="57">
        <v>1</v>
      </c>
      <c r="G256" s="26"/>
      <c r="H256" s="135">
        <f t="shared" si="16"/>
        <v>0</v>
      </c>
      <c r="J256" s="90"/>
    </row>
    <row r="257" spans="2:8" s="89" customFormat="1" ht="15.75" customHeight="1">
      <c r="B257" s="141"/>
      <c r="C257" s="142"/>
      <c r="D257" s="143"/>
      <c r="E257" s="144"/>
      <c r="F257" s="145"/>
      <c r="G257" s="64"/>
      <c r="H257" s="146"/>
    </row>
    <row r="258" spans="2:8" s="89" customFormat="1" ht="16.5" thickBot="1">
      <c r="B258" s="147"/>
      <c r="C258" s="148"/>
      <c r="D258" s="148"/>
      <c r="E258" s="149"/>
      <c r="F258" s="149"/>
      <c r="G258" s="25" t="str">
        <f>C245&amp;" SKUPAJ:"</f>
        <v>TUJE STORITVE SKUPAJ:</v>
      </c>
      <c r="H258" s="150">
        <f>SUM(H$247:H$256)</f>
        <v>0</v>
      </c>
    </row>
  </sheetData>
  <sheetProtection algorithmName="SHA-512" hashValue="W50dSDrTkt30sUSyOJ/vnCeZ0S4xXhOHvdKinKzRuMz6AM17bix6N3xTGTtZGMCjvbGKtpQC0MPvu76OlD5kPw==" saltValue="o75Ejm26fZAozSwHRN747w==" spinCount="100000" sheet="1" objects="1" scenarios="1"/>
  <mergeCells count="38">
    <mergeCell ref="C83:F83"/>
    <mergeCell ref="C86:F86"/>
    <mergeCell ref="C88:F88"/>
    <mergeCell ref="C93:F93"/>
    <mergeCell ref="C118:F118"/>
    <mergeCell ref="C96:F96"/>
    <mergeCell ref="C97:F97"/>
    <mergeCell ref="C106:F106"/>
    <mergeCell ref="C33:F33"/>
    <mergeCell ref="C34:F34"/>
    <mergeCell ref="C26:D26"/>
    <mergeCell ref="C27:F27"/>
    <mergeCell ref="C70:F70"/>
    <mergeCell ref="C69:D69"/>
    <mergeCell ref="C61:F61"/>
    <mergeCell ref="C246:F246"/>
    <mergeCell ref="C250:F250"/>
    <mergeCell ref="C107:F107"/>
    <mergeCell ref="C108:F108"/>
    <mergeCell ref="C110:F110"/>
    <mergeCell ref="C113:F113"/>
    <mergeCell ref="C185:D185"/>
    <mergeCell ref="C186:F186"/>
    <mergeCell ref="C128:F128"/>
    <mergeCell ref="C218:D218"/>
    <mergeCell ref="C121:F121"/>
    <mergeCell ref="C127:D127"/>
    <mergeCell ref="C131:F131"/>
    <mergeCell ref="C139:F139"/>
    <mergeCell ref="C154:F154"/>
    <mergeCell ref="C114:F114"/>
    <mergeCell ref="C245:D245"/>
    <mergeCell ref="C105:D105"/>
    <mergeCell ref="C219:F219"/>
    <mergeCell ref="C191:F191"/>
    <mergeCell ref="C196:F196"/>
    <mergeCell ref="C232:F232"/>
    <mergeCell ref="C240:F240"/>
  </mergeCells>
  <pageMargins left="0.70866141732283472" right="0.70866141732283472" top="0.74803149606299213" bottom="0.74803149606299213" header="0.31496062992125984" footer="0.31496062992125984"/>
  <pageSetup paperSize="9" scale="65" orientation="portrait" r:id="rId1"/>
  <headerFooter>
    <oddHeader>&amp;C&amp;"-,Ležeče"Rekonstrukcija ceste R1-212/1119 Bloška Polica - Sodražica
od km 13,540 do km 15,352 skozi Žimarice&amp;R&amp;"-,Ležeče"RAZPIS 2020</oddHeader>
    <oddFooter>Stran &amp;P od &amp;N</oddFooter>
  </headerFooter>
  <rowBreaks count="5" manualBreakCount="5">
    <brk id="45" min="1" max="7" man="1"/>
    <brk id="67" min="1" max="7" man="1"/>
    <brk id="120" min="1" max="7" man="1"/>
    <brk id="149" min="1" max="7" man="1"/>
    <brk id="249" min="1"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07134-504D-4819-925A-0481467FA9A3}">
  <sheetPr>
    <tabColor rgb="FF00339C"/>
  </sheetPr>
  <dimension ref="B1:K165"/>
  <sheetViews>
    <sheetView view="pageBreakPreview" zoomScaleNormal="100" zoomScaleSheetLayoutView="100" workbookViewId="0">
      <selection activeCell="D11" sqref="D11"/>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55</v>
      </c>
      <c r="C1" s="85" t="str">
        <f ca="1">MID(CELL("filename",A1),FIND("]",CELL("filename",A1))+1,255)</f>
        <v>MOST ČEZ PERILŠČICO</v>
      </c>
    </row>
    <row r="3" spans="2:10">
      <c r="B3" s="91" t="s">
        <v>14</v>
      </c>
    </row>
    <row r="4" spans="2:10">
      <c r="B4" s="93" t="str">
        <f ca="1">"REKAPITULACIJA "&amp;C1</f>
        <v>REKAPITULACIJA MOST ČEZ PERILŠČICO</v>
      </c>
      <c r="C4" s="94"/>
      <c r="D4" s="94"/>
      <c r="E4" s="95"/>
      <c r="F4" s="95"/>
      <c r="G4" s="19"/>
      <c r="H4" s="57"/>
      <c r="I4" s="96"/>
    </row>
    <row r="5" spans="2:10">
      <c r="B5" s="97"/>
      <c r="C5" s="98"/>
      <c r="D5" s="99"/>
      <c r="H5" s="100"/>
      <c r="I5" s="101"/>
      <c r="J5" s="102"/>
    </row>
    <row r="6" spans="2:10">
      <c r="B6" s="103" t="s">
        <v>47</v>
      </c>
      <c r="D6" s="104" t="str">
        <f>VLOOKUP(B6,$B$20:$H$9923,2,FALSE)</f>
        <v>PREDDELA</v>
      </c>
      <c r="E6" s="105"/>
      <c r="F6" s="88"/>
      <c r="H6" s="106">
        <f>VLOOKUP($D6&amp;" SKUPAJ:",$G$20:H$9923,2,FALSE)</f>
        <v>0</v>
      </c>
      <c r="I6" s="107"/>
      <c r="J6" s="108"/>
    </row>
    <row r="7" spans="2:10">
      <c r="B7" s="103"/>
      <c r="D7" s="104"/>
      <c r="E7" s="105"/>
      <c r="F7" s="88"/>
      <c r="H7" s="106"/>
      <c r="I7" s="109"/>
      <c r="J7" s="110"/>
    </row>
    <row r="8" spans="2:10">
      <c r="B8" s="103" t="s">
        <v>48</v>
      </c>
      <c r="D8" s="104" t="str">
        <f>VLOOKUP(B8,$B$20:$H$9923,2,FALSE)</f>
        <v>ZEMELJSKA DELA IN TEMELJENJE</v>
      </c>
      <c r="E8" s="105"/>
      <c r="F8" s="88"/>
      <c r="H8" s="106">
        <f>VLOOKUP($D8&amp;" SKUPAJ:",$G$20:H$9923,2,FALSE)</f>
        <v>0</v>
      </c>
      <c r="I8" s="111"/>
      <c r="J8" s="112"/>
    </row>
    <row r="9" spans="2:10">
      <c r="B9" s="103"/>
      <c r="D9" s="104"/>
      <c r="E9" s="105"/>
      <c r="F9" s="88"/>
      <c r="H9" s="106"/>
      <c r="I9" s="96"/>
    </row>
    <row r="10" spans="2:10">
      <c r="B10" s="103" t="s">
        <v>45</v>
      </c>
      <c r="D10" s="104" t="str">
        <f>VLOOKUP(B10,$B$20:$H$9923,2,FALSE)</f>
        <v>VOZIŠČE KONSTRUKCIJE</v>
      </c>
      <c r="E10" s="105"/>
      <c r="F10" s="88"/>
      <c r="H10" s="106">
        <f>VLOOKUP($D10&amp;" SKUPAJ:",$G$20:H$9923,2,FALSE)</f>
        <v>0</v>
      </c>
    </row>
    <row r="11" spans="2:10">
      <c r="B11" s="103"/>
      <c r="D11" s="104"/>
      <c r="E11" s="105"/>
      <c r="F11" s="88"/>
      <c r="H11" s="106"/>
    </row>
    <row r="12" spans="2:10">
      <c r="B12" s="103" t="s">
        <v>53</v>
      </c>
      <c r="D12" s="104" t="str">
        <f>VLOOKUP(B12,$B$20:$H$9923,2,FALSE)</f>
        <v>GRADBENA IN OBRTNIŠKA DELA</v>
      </c>
      <c r="E12" s="105"/>
      <c r="F12" s="88"/>
      <c r="H12" s="106">
        <f>VLOOKUP($D12&amp;" SKUPAJ:",$G$20:H$9923,2,FALSE)</f>
        <v>0</v>
      </c>
      <c r="I12" s="111"/>
      <c r="J12" s="112"/>
    </row>
    <row r="13" spans="2:10">
      <c r="B13" s="103"/>
      <c r="D13" s="104"/>
      <c r="E13" s="105"/>
      <c r="F13" s="88"/>
      <c r="H13" s="106"/>
      <c r="I13" s="96"/>
    </row>
    <row r="14" spans="2:10">
      <c r="B14" s="103" t="s">
        <v>68</v>
      </c>
      <c r="D14" s="104" t="str">
        <f>VLOOKUP(B14,$B$20:$H$9923,2,FALSE)</f>
        <v>ZIDARSKA DELA</v>
      </c>
      <c r="E14" s="105"/>
      <c r="F14" s="88"/>
      <c r="H14" s="106">
        <f>VLOOKUP($D14&amp;" SKUPAJ:",$G$20:H$9923,2,FALSE)</f>
        <v>0</v>
      </c>
    </row>
    <row r="15" spans="2:10">
      <c r="B15" s="103"/>
      <c r="D15" s="104"/>
      <c r="E15" s="105"/>
      <c r="F15" s="88"/>
      <c r="H15" s="106"/>
    </row>
    <row r="16" spans="2:10">
      <c r="B16" s="103" t="s">
        <v>69</v>
      </c>
      <c r="D16" s="104" t="str">
        <f>VLOOKUP(B16,$B$20:$H$9923,2,FALSE)</f>
        <v>TUJE STORITVE</v>
      </c>
      <c r="E16" s="105"/>
      <c r="F16" s="88"/>
      <c r="H16" s="106">
        <f>VLOOKUP($D16&amp;" SKUPAJ:",$G$20:H$9923,2,FALSE)</f>
        <v>0</v>
      </c>
      <c r="I16" s="111"/>
      <c r="J16" s="112"/>
    </row>
    <row r="17" spans="2:8" s="89" customFormat="1" ht="16.5" thickBot="1">
      <c r="B17" s="113"/>
      <c r="C17" s="114"/>
      <c r="D17" s="115"/>
      <c r="E17" s="116"/>
      <c r="F17" s="117"/>
      <c r="G17" s="20"/>
      <c r="H17" s="118"/>
    </row>
    <row r="18" spans="2:8" s="89" customFormat="1" ht="16.5" thickTop="1">
      <c r="B18" s="119"/>
      <c r="C18" s="120"/>
      <c r="D18" s="121"/>
      <c r="E18" s="122"/>
      <c r="F18" s="123"/>
      <c r="G18" s="21" t="str">
        <f ca="1">"SKUPAJ "&amp;C1&amp;" (BREZ DDV):"</f>
        <v>SKUPAJ MOST ČEZ PERILŠČICO (BREZ DDV):</v>
      </c>
      <c r="H18" s="124">
        <f>ROUND(SUM(H6:H16),2)</f>
        <v>0</v>
      </c>
    </row>
    <row r="20" spans="2:8" s="89" customFormat="1" ht="16.5" thickBot="1">
      <c r="B20" s="125" t="s">
        <v>0</v>
      </c>
      <c r="C20" s="126" t="s">
        <v>1</v>
      </c>
      <c r="D20" s="127" t="s">
        <v>2</v>
      </c>
      <c r="E20" s="128" t="s">
        <v>3</v>
      </c>
      <c r="F20" s="128" t="s">
        <v>4</v>
      </c>
      <c r="G20" s="22" t="s">
        <v>5</v>
      </c>
      <c r="H20" s="128" t="s">
        <v>6</v>
      </c>
    </row>
    <row r="22" spans="2:8" ht="191.25" customHeight="1">
      <c r="B22" s="129"/>
      <c r="C22" s="185" t="s">
        <v>1401</v>
      </c>
      <c r="D22" s="185"/>
      <c r="E22" s="185"/>
      <c r="F22" s="185"/>
      <c r="G22" s="78"/>
      <c r="H22" s="129"/>
    </row>
    <row r="23" spans="2:8" ht="288" customHeight="1">
      <c r="B23" s="129"/>
      <c r="C23" s="185" t="s">
        <v>1400</v>
      </c>
      <c r="D23" s="185"/>
      <c r="E23" s="185"/>
      <c r="F23" s="185"/>
      <c r="G23" s="78"/>
      <c r="H23" s="129"/>
    </row>
    <row r="25" spans="2:8" s="89" customFormat="1">
      <c r="B25" s="130" t="s">
        <v>47</v>
      </c>
      <c r="C25" s="182" t="s">
        <v>97</v>
      </c>
      <c r="D25" s="182"/>
      <c r="E25" s="131"/>
      <c r="F25" s="132"/>
      <c r="G25" s="23"/>
      <c r="H25" s="133"/>
    </row>
    <row r="26" spans="2:8" s="89" customFormat="1">
      <c r="B26" s="155"/>
      <c r="C26" s="186" t="s">
        <v>371</v>
      </c>
      <c r="D26" s="186"/>
      <c r="E26" s="186"/>
      <c r="F26" s="186"/>
      <c r="G26" s="79"/>
      <c r="H26" s="156"/>
    </row>
    <row r="27" spans="2:8" s="89" customFormat="1" ht="81.75" customHeight="1">
      <c r="B27" s="157" t="s">
        <v>370</v>
      </c>
      <c r="C27" s="187" t="s">
        <v>372</v>
      </c>
      <c r="D27" s="187"/>
      <c r="E27" s="187"/>
      <c r="F27" s="187"/>
      <c r="G27" s="79"/>
      <c r="H27" s="156"/>
    </row>
    <row r="28" spans="2:8" s="89" customFormat="1" ht="52.5" customHeight="1">
      <c r="B28" s="157" t="s">
        <v>370</v>
      </c>
      <c r="C28" s="187" t="s">
        <v>373</v>
      </c>
      <c r="D28" s="187"/>
      <c r="E28" s="187"/>
      <c r="F28" s="187"/>
      <c r="G28" s="79"/>
      <c r="H28" s="156"/>
    </row>
    <row r="29" spans="2:8" s="89" customFormat="1" ht="36" customHeight="1">
      <c r="B29" s="157" t="s">
        <v>370</v>
      </c>
      <c r="C29" s="187" t="s">
        <v>374</v>
      </c>
      <c r="D29" s="187"/>
      <c r="E29" s="187"/>
      <c r="F29" s="187"/>
      <c r="G29" s="79"/>
      <c r="H29" s="156"/>
    </row>
    <row r="30" spans="2:8" s="89" customFormat="1" ht="36" customHeight="1">
      <c r="B30" s="157" t="s">
        <v>370</v>
      </c>
      <c r="C30" s="187" t="s">
        <v>375</v>
      </c>
      <c r="D30" s="187"/>
      <c r="E30" s="187"/>
      <c r="F30" s="187"/>
      <c r="G30" s="79"/>
      <c r="H30" s="156"/>
    </row>
    <row r="31" spans="2:8" s="89" customFormat="1">
      <c r="B31" s="157" t="s">
        <v>370</v>
      </c>
      <c r="C31" s="187" t="s">
        <v>376</v>
      </c>
      <c r="D31" s="187"/>
      <c r="E31" s="187"/>
      <c r="F31" s="187"/>
      <c r="G31" s="79"/>
      <c r="H31" s="156"/>
    </row>
    <row r="32" spans="2:8" s="89" customFormat="1" ht="35.25" customHeight="1">
      <c r="B32" s="157" t="s">
        <v>370</v>
      </c>
      <c r="C32" s="187" t="s">
        <v>377</v>
      </c>
      <c r="D32" s="187"/>
      <c r="E32" s="187"/>
      <c r="F32" s="187"/>
      <c r="G32" s="79"/>
      <c r="H32" s="156"/>
    </row>
    <row r="33" spans="2:11" s="89" customFormat="1" ht="17.25" customHeight="1">
      <c r="B33" s="157" t="s">
        <v>370</v>
      </c>
      <c r="C33" s="187" t="s">
        <v>378</v>
      </c>
      <c r="D33" s="187"/>
      <c r="E33" s="187"/>
      <c r="F33" s="187"/>
      <c r="G33" s="79"/>
      <c r="H33" s="156"/>
    </row>
    <row r="34" spans="2:11" s="89" customFormat="1" ht="90" customHeight="1">
      <c r="B34" s="157" t="s">
        <v>370</v>
      </c>
      <c r="C34" s="187" t="s">
        <v>379</v>
      </c>
      <c r="D34" s="187"/>
      <c r="E34" s="187"/>
      <c r="F34" s="187"/>
      <c r="G34" s="79"/>
      <c r="H34" s="156"/>
    </row>
    <row r="35" spans="2:11" s="89" customFormat="1">
      <c r="B35" s="157" t="s">
        <v>370</v>
      </c>
      <c r="C35" s="187" t="s">
        <v>380</v>
      </c>
      <c r="D35" s="187"/>
      <c r="E35" s="187"/>
      <c r="F35" s="187"/>
      <c r="G35" s="79"/>
      <c r="H35" s="156"/>
    </row>
    <row r="36" spans="2:11" s="89" customFormat="1">
      <c r="B36" s="134" t="s">
        <v>65</v>
      </c>
      <c r="C36" s="183" t="s">
        <v>123</v>
      </c>
      <c r="D36" s="183"/>
      <c r="E36" s="183"/>
      <c r="F36" s="183"/>
      <c r="G36" s="24"/>
      <c r="H36" s="135"/>
    </row>
    <row r="37" spans="2:11" s="89" customFormat="1" ht="31.5">
      <c r="B37" s="136">
        <f>+COUNT($B$36:B36)+1</f>
        <v>1</v>
      </c>
      <c r="C37" s="58" t="s">
        <v>381</v>
      </c>
      <c r="D37" s="59" t="s">
        <v>826</v>
      </c>
      <c r="E37" s="57" t="s">
        <v>23</v>
      </c>
      <c r="F37" s="57">
        <v>1</v>
      </c>
      <c r="G37" s="26"/>
      <c r="H37" s="135">
        <f>+$F37*G37</f>
        <v>0</v>
      </c>
      <c r="K37" s="87"/>
    </row>
    <row r="38" spans="2:11" s="89" customFormat="1" ht="31.5">
      <c r="B38" s="136">
        <f>+COUNT($B$36:B37)+1</f>
        <v>2</v>
      </c>
      <c r="C38" s="58" t="s">
        <v>382</v>
      </c>
      <c r="D38" s="59" t="s">
        <v>383</v>
      </c>
      <c r="E38" s="57" t="s">
        <v>384</v>
      </c>
      <c r="F38" s="57">
        <v>52</v>
      </c>
      <c r="G38" s="26"/>
      <c r="H38" s="135">
        <f t="shared" ref="H38:H43" si="0">+$F38*G38</f>
        <v>0</v>
      </c>
      <c r="K38" s="87"/>
    </row>
    <row r="39" spans="2:11" s="89" customFormat="1">
      <c r="B39" s="134" t="s">
        <v>67</v>
      </c>
      <c r="C39" s="183" t="s">
        <v>385</v>
      </c>
      <c r="D39" s="183"/>
      <c r="E39" s="183"/>
      <c r="F39" s="183"/>
      <c r="G39" s="24"/>
      <c r="H39" s="135"/>
    </row>
    <row r="40" spans="2:11" s="89" customFormat="1" ht="35.25" customHeight="1">
      <c r="B40" s="134"/>
      <c r="C40" s="184" t="s">
        <v>682</v>
      </c>
      <c r="D40" s="184"/>
      <c r="E40" s="184"/>
      <c r="F40" s="184"/>
      <c r="G40" s="24"/>
      <c r="H40" s="135"/>
    </row>
    <row r="41" spans="2:11" s="89" customFormat="1" ht="31.5">
      <c r="B41" s="136">
        <f>+COUNT($B$36:B40)+1</f>
        <v>3</v>
      </c>
      <c r="C41" s="58" t="s">
        <v>386</v>
      </c>
      <c r="D41" s="59" t="s">
        <v>827</v>
      </c>
      <c r="E41" s="57" t="s">
        <v>54</v>
      </c>
      <c r="F41" s="57">
        <v>10</v>
      </c>
      <c r="G41" s="26"/>
      <c r="H41" s="135">
        <f t="shared" si="0"/>
        <v>0</v>
      </c>
      <c r="K41" s="87"/>
    </row>
    <row r="42" spans="2:11" s="89" customFormat="1" ht="31.5">
      <c r="B42" s="136">
        <f>+COUNT($B$36:B41)+1</f>
        <v>4</v>
      </c>
      <c r="C42" s="58" t="s">
        <v>141</v>
      </c>
      <c r="D42" s="59" t="s">
        <v>828</v>
      </c>
      <c r="E42" s="57" t="s">
        <v>24</v>
      </c>
      <c r="F42" s="57">
        <v>45</v>
      </c>
      <c r="G42" s="26"/>
      <c r="H42" s="135">
        <f t="shared" si="0"/>
        <v>0</v>
      </c>
      <c r="K42" s="87"/>
    </row>
    <row r="43" spans="2:11" s="89" customFormat="1" ht="31.5">
      <c r="B43" s="136">
        <f>+COUNT($B$36:B42)+1</f>
        <v>5</v>
      </c>
      <c r="C43" s="58" t="s">
        <v>387</v>
      </c>
      <c r="D43" s="59" t="s">
        <v>829</v>
      </c>
      <c r="E43" s="57" t="s">
        <v>25</v>
      </c>
      <c r="F43" s="57">
        <v>3.2</v>
      </c>
      <c r="G43" s="26"/>
      <c r="H43" s="135">
        <f t="shared" si="0"/>
        <v>0</v>
      </c>
      <c r="K43" s="87"/>
    </row>
    <row r="44" spans="2:11" s="89" customFormat="1" ht="31.5">
      <c r="B44" s="136">
        <f>+COUNT($B$36:B43)+1</f>
        <v>6</v>
      </c>
      <c r="C44" s="58" t="s">
        <v>388</v>
      </c>
      <c r="D44" s="59" t="s">
        <v>830</v>
      </c>
      <c r="E44" s="57" t="s">
        <v>25</v>
      </c>
      <c r="F44" s="57">
        <v>68</v>
      </c>
      <c r="G44" s="26"/>
      <c r="H44" s="135">
        <f t="shared" ref="H44:H46" si="1">+$F44*G44</f>
        <v>0</v>
      </c>
      <c r="K44" s="87"/>
    </row>
    <row r="45" spans="2:11" s="89" customFormat="1" ht="31.5">
      <c r="B45" s="136">
        <f>+COUNT($B$36:B44)+1</f>
        <v>7</v>
      </c>
      <c r="C45" s="140" t="s">
        <v>389</v>
      </c>
      <c r="D45" s="59" t="s">
        <v>831</v>
      </c>
      <c r="E45" s="57" t="s">
        <v>24</v>
      </c>
      <c r="F45" s="57">
        <v>8</v>
      </c>
      <c r="G45" s="26"/>
      <c r="H45" s="135">
        <f t="shared" si="1"/>
        <v>0</v>
      </c>
      <c r="K45" s="87"/>
    </row>
    <row r="46" spans="2:11" s="89" customFormat="1" ht="31.5">
      <c r="B46" s="136">
        <f>+COUNT($B$36:B45)+1</f>
        <v>8</v>
      </c>
      <c r="C46" s="58" t="s">
        <v>390</v>
      </c>
      <c r="D46" s="59" t="s">
        <v>832</v>
      </c>
      <c r="E46" s="57" t="s">
        <v>24</v>
      </c>
      <c r="F46" s="57">
        <v>50</v>
      </c>
      <c r="G46" s="26"/>
      <c r="H46" s="135">
        <f t="shared" si="1"/>
        <v>0</v>
      </c>
    </row>
    <row r="47" spans="2:11" s="89" customFormat="1">
      <c r="B47" s="134" t="s">
        <v>73</v>
      </c>
      <c r="C47" s="183" t="s">
        <v>120</v>
      </c>
      <c r="D47" s="183"/>
      <c r="E47" s="183"/>
      <c r="F47" s="183"/>
      <c r="G47" s="24"/>
      <c r="H47" s="135"/>
    </row>
    <row r="48" spans="2:11" s="89" customFormat="1">
      <c r="B48" s="134" t="s">
        <v>833</v>
      </c>
      <c r="C48" s="183" t="s">
        <v>834</v>
      </c>
      <c r="D48" s="183"/>
      <c r="E48" s="183"/>
      <c r="F48" s="183"/>
      <c r="G48" s="24"/>
      <c r="H48" s="135"/>
    </row>
    <row r="49" spans="2:8" s="89" customFormat="1" ht="31.5">
      <c r="B49" s="136">
        <f>+COUNT($B$36:B48)+1</f>
        <v>9</v>
      </c>
      <c r="C49" s="58" t="s">
        <v>102</v>
      </c>
      <c r="D49" s="59" t="s">
        <v>392</v>
      </c>
      <c r="E49" s="57" t="s">
        <v>23</v>
      </c>
      <c r="F49" s="57">
        <v>1</v>
      </c>
      <c r="G49" s="26"/>
      <c r="H49" s="135">
        <f>+$F49*G49</f>
        <v>0</v>
      </c>
    </row>
    <row r="50" spans="2:8" s="89" customFormat="1" ht="15.75" customHeight="1">
      <c r="B50" s="141"/>
      <c r="C50" s="142"/>
      <c r="D50" s="143"/>
      <c r="E50" s="144"/>
      <c r="F50" s="145"/>
      <c r="G50" s="64"/>
      <c r="H50" s="146"/>
    </row>
    <row r="51" spans="2:8" s="89" customFormat="1" ht="16.5" thickBot="1">
      <c r="B51" s="147"/>
      <c r="C51" s="148"/>
      <c r="D51" s="148"/>
      <c r="E51" s="149"/>
      <c r="F51" s="149"/>
      <c r="G51" s="25" t="str">
        <f>C25&amp;" SKUPAJ:"</f>
        <v>PREDDELA SKUPAJ:</v>
      </c>
      <c r="H51" s="150">
        <f>SUM(H$37:H$49)</f>
        <v>0</v>
      </c>
    </row>
    <row r="52" spans="2:8" s="89" customFormat="1">
      <c r="B52" s="141"/>
      <c r="C52" s="142"/>
      <c r="D52" s="143"/>
      <c r="E52" s="144"/>
      <c r="F52" s="145"/>
      <c r="G52" s="64"/>
      <c r="H52" s="146"/>
    </row>
    <row r="53" spans="2:8" s="89" customFormat="1">
      <c r="B53" s="130" t="s">
        <v>48</v>
      </c>
      <c r="C53" s="182" t="s">
        <v>168</v>
      </c>
      <c r="D53" s="182"/>
      <c r="E53" s="131"/>
      <c r="F53" s="132"/>
      <c r="G53" s="23"/>
      <c r="H53" s="133"/>
    </row>
    <row r="54" spans="2:8" s="89" customFormat="1">
      <c r="B54" s="134" t="s">
        <v>74</v>
      </c>
      <c r="C54" s="183" t="s">
        <v>121</v>
      </c>
      <c r="D54" s="183"/>
      <c r="E54" s="183"/>
      <c r="F54" s="183"/>
      <c r="G54" s="24"/>
      <c r="H54" s="135"/>
    </row>
    <row r="55" spans="2:8" s="89" customFormat="1" ht="31.5">
      <c r="B55" s="136">
        <f>+COUNT($B$54:B54)+1</f>
        <v>1</v>
      </c>
      <c r="C55" s="58" t="s">
        <v>169</v>
      </c>
      <c r="D55" s="151" t="s">
        <v>835</v>
      </c>
      <c r="E55" s="57" t="s">
        <v>25</v>
      </c>
      <c r="F55" s="57">
        <v>95</v>
      </c>
      <c r="G55" s="26"/>
      <c r="H55" s="135">
        <f t="shared" ref="H55:H66" si="2">+$F55*G55</f>
        <v>0</v>
      </c>
    </row>
    <row r="56" spans="2:8" s="89" customFormat="1" ht="63">
      <c r="B56" s="136">
        <f>+COUNT($B$54:B55)+1</f>
        <v>2</v>
      </c>
      <c r="C56" s="58" t="s">
        <v>393</v>
      </c>
      <c r="D56" s="151" t="s">
        <v>1365</v>
      </c>
      <c r="E56" s="57" t="s">
        <v>394</v>
      </c>
      <c r="F56" s="57">
        <v>295</v>
      </c>
      <c r="G56" s="26"/>
      <c r="H56" s="135">
        <f t="shared" si="2"/>
        <v>0</v>
      </c>
    </row>
    <row r="57" spans="2:8" s="89" customFormat="1" ht="63">
      <c r="B57" s="136">
        <f>+COUNT($B$54:B56)+1</f>
        <v>3</v>
      </c>
      <c r="C57" s="58" t="s">
        <v>395</v>
      </c>
      <c r="D57" s="151" t="s">
        <v>1366</v>
      </c>
      <c r="E57" s="57" t="s">
        <v>394</v>
      </c>
      <c r="F57" s="57">
        <v>165</v>
      </c>
      <c r="G57" s="26"/>
      <c r="H57" s="135">
        <f t="shared" si="2"/>
        <v>0</v>
      </c>
    </row>
    <row r="58" spans="2:8" s="89" customFormat="1" ht="63">
      <c r="B58" s="136">
        <f>+COUNT($B$54:B57)+1</f>
        <v>4</v>
      </c>
      <c r="C58" s="58" t="s">
        <v>396</v>
      </c>
      <c r="D58" s="151" t="s">
        <v>1367</v>
      </c>
      <c r="E58" s="57" t="s">
        <v>394</v>
      </c>
      <c r="F58" s="57">
        <v>95</v>
      </c>
      <c r="G58" s="26"/>
      <c r="H58" s="135">
        <f t="shared" si="2"/>
        <v>0</v>
      </c>
    </row>
    <row r="59" spans="2:8" s="89" customFormat="1">
      <c r="B59" s="134" t="s">
        <v>75</v>
      </c>
      <c r="C59" s="183" t="s">
        <v>130</v>
      </c>
      <c r="D59" s="183"/>
      <c r="E59" s="183"/>
      <c r="F59" s="183"/>
      <c r="G59" s="24"/>
      <c r="H59" s="135"/>
    </row>
    <row r="60" spans="2:8" s="89" customFormat="1">
      <c r="B60" s="136">
        <f>+COUNT($B$54:B59)+1</f>
        <v>5</v>
      </c>
      <c r="C60" s="58" t="s">
        <v>397</v>
      </c>
      <c r="D60" s="59" t="s">
        <v>398</v>
      </c>
      <c r="E60" s="57" t="s">
        <v>24</v>
      </c>
      <c r="F60" s="57">
        <v>210</v>
      </c>
      <c r="G60" s="26"/>
      <c r="H60" s="135">
        <f t="shared" si="2"/>
        <v>0</v>
      </c>
    </row>
    <row r="61" spans="2:8" s="89" customFormat="1">
      <c r="B61" s="134" t="s">
        <v>76</v>
      </c>
      <c r="C61" s="183" t="s">
        <v>184</v>
      </c>
      <c r="D61" s="183"/>
      <c r="E61" s="183"/>
      <c r="F61" s="183"/>
      <c r="G61" s="24"/>
      <c r="H61" s="135"/>
    </row>
    <row r="62" spans="2:8" s="89" customFormat="1" ht="31.5">
      <c r="B62" s="136">
        <f>+COUNT($B$54:B61)+1</f>
        <v>6</v>
      </c>
      <c r="C62" s="58" t="s">
        <v>399</v>
      </c>
      <c r="D62" s="59" t="s">
        <v>400</v>
      </c>
      <c r="E62" s="57" t="s">
        <v>25</v>
      </c>
      <c r="F62" s="57">
        <v>12</v>
      </c>
      <c r="G62" s="26"/>
      <c r="H62" s="135">
        <f t="shared" si="2"/>
        <v>0</v>
      </c>
    </row>
    <row r="63" spans="2:8" s="89" customFormat="1" ht="31.5">
      <c r="B63" s="136">
        <f>+COUNT($B$54:B62)+1</f>
        <v>7</v>
      </c>
      <c r="C63" s="58" t="s">
        <v>401</v>
      </c>
      <c r="D63" s="59" t="s">
        <v>836</v>
      </c>
      <c r="E63" s="57" t="s">
        <v>25</v>
      </c>
      <c r="F63" s="57">
        <v>145</v>
      </c>
      <c r="G63" s="26"/>
      <c r="H63" s="135">
        <f t="shared" si="2"/>
        <v>0</v>
      </c>
    </row>
    <row r="64" spans="2:8" s="89" customFormat="1" ht="31.5">
      <c r="B64" s="136">
        <f>+COUNT($B$54:B63)+1</f>
        <v>8</v>
      </c>
      <c r="C64" s="58" t="s">
        <v>402</v>
      </c>
      <c r="D64" s="59" t="s">
        <v>837</v>
      </c>
      <c r="E64" s="57" t="s">
        <v>25</v>
      </c>
      <c r="F64" s="57">
        <v>215</v>
      </c>
      <c r="G64" s="26"/>
      <c r="H64" s="135">
        <f t="shared" si="2"/>
        <v>0</v>
      </c>
    </row>
    <row r="65" spans="2:10" s="89" customFormat="1">
      <c r="B65" s="134" t="s">
        <v>77</v>
      </c>
      <c r="C65" s="183" t="s">
        <v>132</v>
      </c>
      <c r="D65" s="183"/>
      <c r="E65" s="183"/>
      <c r="F65" s="183"/>
      <c r="G65" s="24"/>
      <c r="H65" s="135"/>
    </row>
    <row r="66" spans="2:10" s="89" customFormat="1" ht="31.5">
      <c r="B66" s="136">
        <f>+COUNT($B$54:B65)+1</f>
        <v>9</v>
      </c>
      <c r="C66" s="58" t="s">
        <v>104</v>
      </c>
      <c r="D66" s="59" t="s">
        <v>727</v>
      </c>
      <c r="E66" s="57" t="s">
        <v>24</v>
      </c>
      <c r="F66" s="57">
        <v>95</v>
      </c>
      <c r="G66" s="26"/>
      <c r="H66" s="135">
        <f t="shared" si="2"/>
        <v>0</v>
      </c>
    </row>
    <row r="67" spans="2:10" s="89" customFormat="1" ht="15.75" customHeight="1">
      <c r="B67" s="136">
        <f>+COUNT($B$54:B66)+1</f>
        <v>10</v>
      </c>
      <c r="C67" s="58" t="s">
        <v>189</v>
      </c>
      <c r="D67" s="59" t="s">
        <v>728</v>
      </c>
      <c r="E67" s="57" t="s">
        <v>24</v>
      </c>
      <c r="F67" s="57">
        <v>95</v>
      </c>
      <c r="G67" s="26"/>
      <c r="H67" s="135">
        <f t="shared" ref="H67" si="3">+$F67*G67</f>
        <v>0</v>
      </c>
    </row>
    <row r="68" spans="2:10" s="89" customFormat="1">
      <c r="B68" s="134" t="s">
        <v>78</v>
      </c>
      <c r="C68" s="183" t="s">
        <v>190</v>
      </c>
      <c r="D68" s="183"/>
      <c r="E68" s="183"/>
      <c r="F68" s="183"/>
      <c r="G68" s="24"/>
      <c r="H68" s="135"/>
    </row>
    <row r="69" spans="2:10" s="89" customFormat="1" ht="32.25" customHeight="1">
      <c r="B69" s="134"/>
      <c r="C69" s="184" t="s">
        <v>682</v>
      </c>
      <c r="D69" s="184"/>
      <c r="E69" s="184"/>
      <c r="F69" s="184"/>
      <c r="G69" s="24"/>
      <c r="H69" s="135"/>
    </row>
    <row r="70" spans="2:10" s="89" customFormat="1" ht="31.5">
      <c r="B70" s="136">
        <f>+COUNT($B$54:B69)+1</f>
        <v>11</v>
      </c>
      <c r="C70" s="58" t="s">
        <v>194</v>
      </c>
      <c r="D70" s="151" t="s">
        <v>1371</v>
      </c>
      <c r="E70" s="57" t="s">
        <v>25</v>
      </c>
      <c r="F70" s="57">
        <v>30.75</v>
      </c>
      <c r="G70" s="26"/>
      <c r="H70" s="135">
        <f t="shared" ref="H70:H72" si="4">+$F70*G70</f>
        <v>0</v>
      </c>
      <c r="J70" s="90"/>
    </row>
    <row r="71" spans="2:10" s="89" customFormat="1" ht="31.5">
      <c r="B71" s="136">
        <f>+COUNT($B$54:B70)+1</f>
        <v>12</v>
      </c>
      <c r="C71" s="58" t="s">
        <v>191</v>
      </c>
      <c r="D71" s="151" t="s">
        <v>1369</v>
      </c>
      <c r="E71" s="57" t="s">
        <v>25</v>
      </c>
      <c r="F71" s="57">
        <v>483</v>
      </c>
      <c r="G71" s="26"/>
      <c r="H71" s="135">
        <f t="shared" si="4"/>
        <v>0</v>
      </c>
      <c r="J71" s="90"/>
    </row>
    <row r="72" spans="2:10" s="89" customFormat="1" ht="31.5">
      <c r="B72" s="136">
        <f>+COUNT($B$54:B71)+1</f>
        <v>13</v>
      </c>
      <c r="C72" s="58" t="s">
        <v>192</v>
      </c>
      <c r="D72" s="151" t="s">
        <v>1370</v>
      </c>
      <c r="E72" s="57" t="s">
        <v>25</v>
      </c>
      <c r="F72" s="57">
        <v>135</v>
      </c>
      <c r="G72" s="26"/>
      <c r="H72" s="135">
        <f t="shared" si="4"/>
        <v>0</v>
      </c>
      <c r="J72" s="90"/>
    </row>
    <row r="73" spans="2:10" s="89" customFormat="1" ht="15.75" customHeight="1">
      <c r="B73" s="141"/>
      <c r="C73" s="142"/>
      <c r="D73" s="143"/>
      <c r="E73" s="144"/>
      <c r="F73" s="145"/>
      <c r="G73" s="64"/>
      <c r="H73" s="146"/>
    </row>
    <row r="74" spans="2:10" s="89" customFormat="1">
      <c r="B74" s="147"/>
      <c r="C74" s="148"/>
      <c r="D74" s="148"/>
      <c r="E74" s="149"/>
      <c r="F74" s="149"/>
      <c r="G74" s="25" t="str">
        <f>C53&amp;" SKUPAJ:"</f>
        <v>ZEMELJSKA DELA IN TEMELJENJE SKUPAJ:</v>
      </c>
      <c r="H74" s="150">
        <f>SUM(H$55:H$72)</f>
        <v>0</v>
      </c>
    </row>
    <row r="75" spans="2:10" s="89" customFormat="1">
      <c r="B75" s="152"/>
      <c r="C75" s="142"/>
      <c r="D75" s="153"/>
      <c r="E75" s="154"/>
      <c r="F75" s="145"/>
      <c r="G75" s="64"/>
      <c r="H75" s="146"/>
      <c r="J75" s="90"/>
    </row>
    <row r="76" spans="2:10" s="89" customFormat="1">
      <c r="B76" s="130" t="s">
        <v>45</v>
      </c>
      <c r="C76" s="182" t="s">
        <v>79</v>
      </c>
      <c r="D76" s="182"/>
      <c r="E76" s="131"/>
      <c r="F76" s="132"/>
      <c r="G76" s="23"/>
      <c r="H76" s="133"/>
      <c r="J76" s="90"/>
    </row>
    <row r="77" spans="2:10" s="89" customFormat="1">
      <c r="B77" s="134"/>
      <c r="C77" s="184"/>
      <c r="D77" s="184"/>
      <c r="E77" s="184"/>
      <c r="F77" s="184"/>
      <c r="G77" s="24"/>
      <c r="H77" s="135"/>
    </row>
    <row r="78" spans="2:10" s="89" customFormat="1">
      <c r="B78" s="134" t="s">
        <v>80</v>
      </c>
      <c r="C78" s="183" t="s">
        <v>84</v>
      </c>
      <c r="D78" s="183"/>
      <c r="E78" s="183"/>
      <c r="F78" s="183"/>
      <c r="G78" s="24"/>
      <c r="H78" s="135"/>
    </row>
    <row r="79" spans="2:10" s="89" customFormat="1">
      <c r="B79" s="134" t="s">
        <v>81</v>
      </c>
      <c r="C79" s="183" t="s">
        <v>195</v>
      </c>
      <c r="D79" s="183"/>
      <c r="E79" s="183"/>
      <c r="F79" s="183"/>
      <c r="G79" s="24"/>
      <c r="H79" s="135"/>
    </row>
    <row r="80" spans="2:10" s="89" customFormat="1" ht="31.5">
      <c r="B80" s="136">
        <f>+COUNT($B$79:B79)+1</f>
        <v>1</v>
      </c>
      <c r="C80" s="58" t="s">
        <v>196</v>
      </c>
      <c r="D80" s="59" t="s">
        <v>197</v>
      </c>
      <c r="E80" s="57" t="s">
        <v>25</v>
      </c>
      <c r="F80" s="57">
        <v>42</v>
      </c>
      <c r="G80" s="26"/>
      <c r="H80" s="135">
        <f>+$F80*G80</f>
        <v>0</v>
      </c>
      <c r="J80" s="90"/>
    </row>
    <row r="81" spans="2:10" s="89" customFormat="1">
      <c r="B81" s="134" t="s">
        <v>105</v>
      </c>
      <c r="C81" s="183" t="s">
        <v>731</v>
      </c>
      <c r="D81" s="183"/>
      <c r="E81" s="183"/>
      <c r="F81" s="183"/>
      <c r="G81" s="24"/>
      <c r="H81" s="135"/>
    </row>
    <row r="82" spans="2:10" s="89" customFormat="1" ht="47.25">
      <c r="B82" s="136">
        <f>+COUNT($B$79:B81)+1</f>
        <v>2</v>
      </c>
      <c r="C82" s="137" t="s">
        <v>198</v>
      </c>
      <c r="D82" s="138" t="s">
        <v>838</v>
      </c>
      <c r="E82" s="139" t="s">
        <v>24</v>
      </c>
      <c r="F82" s="139">
        <v>42</v>
      </c>
      <c r="G82" s="26"/>
      <c r="H82" s="135">
        <f>+$F82*G82</f>
        <v>0</v>
      </c>
      <c r="J82" s="90"/>
    </row>
    <row r="83" spans="2:10" s="89" customFormat="1" ht="15.75" customHeight="1">
      <c r="B83" s="134" t="s">
        <v>83</v>
      </c>
      <c r="C83" s="183" t="s">
        <v>839</v>
      </c>
      <c r="D83" s="183"/>
      <c r="E83" s="183"/>
      <c r="F83" s="183"/>
      <c r="G83" s="24"/>
      <c r="H83" s="135"/>
      <c r="J83" s="90"/>
    </row>
    <row r="84" spans="2:10" s="89" customFormat="1" ht="15.75" customHeight="1">
      <c r="B84" s="134" t="s">
        <v>85</v>
      </c>
      <c r="C84" s="183" t="s">
        <v>200</v>
      </c>
      <c r="D84" s="183"/>
      <c r="E84" s="183"/>
      <c r="F84" s="183"/>
      <c r="G84" s="24"/>
      <c r="H84" s="135"/>
    </row>
    <row r="85" spans="2:10" s="89" customFormat="1" ht="31.5">
      <c r="B85" s="136">
        <f>+COUNT($B$79:B84)+1</f>
        <v>3</v>
      </c>
      <c r="C85" s="137" t="s">
        <v>201</v>
      </c>
      <c r="D85" s="138" t="s">
        <v>840</v>
      </c>
      <c r="E85" s="139" t="s">
        <v>24</v>
      </c>
      <c r="F85" s="139">
        <v>42</v>
      </c>
      <c r="G85" s="26"/>
      <c r="H85" s="135">
        <f>+$F85*G85</f>
        <v>0</v>
      </c>
    </row>
    <row r="86" spans="2:10" s="89" customFormat="1">
      <c r="B86" s="134" t="s">
        <v>88</v>
      </c>
      <c r="C86" s="183" t="s">
        <v>87</v>
      </c>
      <c r="D86" s="183"/>
      <c r="E86" s="183"/>
      <c r="F86" s="183"/>
      <c r="G86" s="24"/>
      <c r="H86" s="135"/>
      <c r="J86" s="90"/>
    </row>
    <row r="87" spans="2:10" s="89" customFormat="1" ht="47.25">
      <c r="B87" s="136" t="s">
        <v>403</v>
      </c>
      <c r="C87" s="137" t="s">
        <v>403</v>
      </c>
      <c r="D87" s="138" t="s">
        <v>841</v>
      </c>
      <c r="E87" s="139" t="s">
        <v>54</v>
      </c>
      <c r="F87" s="139">
        <v>16</v>
      </c>
      <c r="G87" s="26"/>
      <c r="H87" s="135">
        <f t="shared" ref="H87" si="5">+$F87*G87</f>
        <v>0</v>
      </c>
      <c r="J87" s="90"/>
    </row>
    <row r="88" spans="2:10" s="89" customFormat="1" ht="31.5">
      <c r="B88" s="136" t="s">
        <v>404</v>
      </c>
      <c r="C88" s="137" t="s">
        <v>404</v>
      </c>
      <c r="D88" s="138" t="s">
        <v>842</v>
      </c>
      <c r="E88" s="139" t="s">
        <v>54</v>
      </c>
      <c r="F88" s="139">
        <v>16</v>
      </c>
      <c r="G88" s="26"/>
      <c r="H88" s="135">
        <f>+$F88*G88</f>
        <v>0</v>
      </c>
      <c r="J88" s="90"/>
    </row>
    <row r="89" spans="2:10" s="89" customFormat="1" ht="15.75" customHeight="1">
      <c r="B89" s="141"/>
      <c r="C89" s="142"/>
      <c r="D89" s="143"/>
      <c r="E89" s="144"/>
      <c r="F89" s="145"/>
      <c r="G89" s="64"/>
      <c r="H89" s="146"/>
    </row>
    <row r="90" spans="2:10" s="89" customFormat="1" ht="16.5" thickBot="1">
      <c r="B90" s="147"/>
      <c r="C90" s="148"/>
      <c r="D90" s="148"/>
      <c r="E90" s="149"/>
      <c r="F90" s="149"/>
      <c r="G90" s="25" t="str">
        <f>C76&amp;" SKUPAJ:"</f>
        <v>VOZIŠČE KONSTRUKCIJE SKUPAJ:</v>
      </c>
      <c r="H90" s="150">
        <f>SUM(H$80:H$88)</f>
        <v>0</v>
      </c>
    </row>
    <row r="92" spans="2:10" s="89" customFormat="1">
      <c r="B92" s="130" t="s">
        <v>53</v>
      </c>
      <c r="C92" s="182" t="s">
        <v>106</v>
      </c>
      <c r="D92" s="182"/>
      <c r="E92" s="131"/>
      <c r="F92" s="132"/>
      <c r="G92" s="23"/>
      <c r="H92" s="133"/>
      <c r="J92" s="90"/>
    </row>
    <row r="93" spans="2:10" s="89" customFormat="1">
      <c r="B93" s="134" t="s">
        <v>258</v>
      </c>
      <c r="C93" s="183" t="s">
        <v>323</v>
      </c>
      <c r="D93" s="183"/>
      <c r="E93" s="183"/>
      <c r="F93" s="183"/>
      <c r="G93" s="24"/>
      <c r="H93" s="135"/>
    </row>
    <row r="94" spans="2:10" s="89" customFormat="1" ht="72" customHeight="1">
      <c r="B94" s="134"/>
      <c r="C94" s="184" t="s">
        <v>843</v>
      </c>
      <c r="D94" s="184"/>
      <c r="E94" s="184"/>
      <c r="F94" s="184"/>
      <c r="G94" s="24"/>
      <c r="H94" s="135"/>
    </row>
    <row r="95" spans="2:10" s="89" customFormat="1" ht="31.5">
      <c r="B95" s="136">
        <f>+COUNT($B$93:B94)+1</f>
        <v>1</v>
      </c>
      <c r="C95" s="137" t="s">
        <v>259</v>
      </c>
      <c r="D95" s="138" t="s">
        <v>844</v>
      </c>
      <c r="E95" s="139" t="s">
        <v>24</v>
      </c>
      <c r="F95" s="139">
        <v>12</v>
      </c>
      <c r="G95" s="65"/>
      <c r="H95" s="135">
        <f t="shared" ref="H95:H102" si="6">+$F95*G95</f>
        <v>0</v>
      </c>
      <c r="J95" s="90"/>
    </row>
    <row r="96" spans="2:10" s="89" customFormat="1">
      <c r="B96" s="136">
        <f>+COUNT($B$93:B95)+1</f>
        <v>2</v>
      </c>
      <c r="C96" s="137" t="s">
        <v>259</v>
      </c>
      <c r="D96" s="138" t="s">
        <v>845</v>
      </c>
      <c r="E96" s="139" t="s">
        <v>24</v>
      </c>
      <c r="F96" s="139">
        <v>58.5</v>
      </c>
      <c r="G96" s="65"/>
      <c r="H96" s="135">
        <f t="shared" si="6"/>
        <v>0</v>
      </c>
      <c r="J96" s="90"/>
    </row>
    <row r="97" spans="2:10" s="89" customFormat="1" ht="47.25">
      <c r="B97" s="136">
        <f>+COUNT($B$93:B96)+1</f>
        <v>3</v>
      </c>
      <c r="C97" s="137" t="s">
        <v>405</v>
      </c>
      <c r="D97" s="138" t="s">
        <v>846</v>
      </c>
      <c r="E97" s="139" t="s">
        <v>24</v>
      </c>
      <c r="F97" s="139">
        <v>40</v>
      </c>
      <c r="G97" s="65"/>
      <c r="H97" s="135">
        <f t="shared" si="6"/>
        <v>0</v>
      </c>
      <c r="J97" s="90"/>
    </row>
    <row r="98" spans="2:10" s="89" customFormat="1" ht="63">
      <c r="B98" s="136">
        <f>+COUNT($B$93:B97)+1</f>
        <v>4</v>
      </c>
      <c r="C98" s="137" t="s">
        <v>405</v>
      </c>
      <c r="D98" s="138" t="s">
        <v>847</v>
      </c>
      <c r="E98" s="139" t="s">
        <v>24</v>
      </c>
      <c r="F98" s="139">
        <v>225</v>
      </c>
      <c r="G98" s="65"/>
      <c r="H98" s="135">
        <f t="shared" ref="H98" si="7">+$F98*G98</f>
        <v>0</v>
      </c>
    </row>
    <row r="99" spans="2:10" s="89" customFormat="1" ht="47.25">
      <c r="B99" s="136">
        <f>+COUNT($B$93:B98)+1</f>
        <v>5</v>
      </c>
      <c r="C99" s="137" t="s">
        <v>406</v>
      </c>
      <c r="D99" s="138" t="s">
        <v>848</v>
      </c>
      <c r="E99" s="139" t="s">
        <v>24</v>
      </c>
      <c r="F99" s="139">
        <v>16</v>
      </c>
      <c r="G99" s="65"/>
      <c r="H99" s="135">
        <f t="shared" si="6"/>
        <v>0</v>
      </c>
      <c r="J99" s="90"/>
    </row>
    <row r="100" spans="2:10" s="89" customFormat="1" ht="63">
      <c r="B100" s="136">
        <f>+COUNT($B$93:B99)+1</f>
        <v>6</v>
      </c>
      <c r="C100" s="137" t="s">
        <v>407</v>
      </c>
      <c r="D100" s="138" t="s">
        <v>849</v>
      </c>
      <c r="E100" s="139" t="s">
        <v>24</v>
      </c>
      <c r="F100" s="139">
        <v>16.5</v>
      </c>
      <c r="G100" s="65"/>
      <c r="H100" s="135">
        <f t="shared" si="6"/>
        <v>0</v>
      </c>
      <c r="J100" s="90"/>
    </row>
    <row r="101" spans="2:10" s="89" customFormat="1">
      <c r="B101" s="134" t="s">
        <v>263</v>
      </c>
      <c r="C101" s="183" t="s">
        <v>326</v>
      </c>
      <c r="D101" s="183"/>
      <c r="E101" s="183"/>
      <c r="F101" s="183"/>
      <c r="G101" s="24"/>
      <c r="H101" s="135"/>
      <c r="J101" s="90"/>
    </row>
    <row r="102" spans="2:10" s="89" customFormat="1" ht="63">
      <c r="B102" s="136">
        <f>+COUNT($B$93:B101)+1</f>
        <v>7</v>
      </c>
      <c r="C102" s="137" t="s">
        <v>408</v>
      </c>
      <c r="D102" s="138" t="s">
        <v>850</v>
      </c>
      <c r="E102" s="139" t="s">
        <v>56</v>
      </c>
      <c r="F102" s="139">
        <v>5200</v>
      </c>
      <c r="G102" s="65"/>
      <c r="H102" s="135">
        <f t="shared" si="6"/>
        <v>0</v>
      </c>
      <c r="J102" s="90"/>
    </row>
    <row r="103" spans="2:10" s="89" customFormat="1" ht="15.75" customHeight="1">
      <c r="B103" s="136">
        <f>+COUNT($B$93:B102)+1</f>
        <v>8</v>
      </c>
      <c r="C103" s="137" t="s">
        <v>409</v>
      </c>
      <c r="D103" s="138" t="s">
        <v>851</v>
      </c>
      <c r="E103" s="139" t="s">
        <v>56</v>
      </c>
      <c r="F103" s="139">
        <v>2700</v>
      </c>
      <c r="G103" s="65"/>
      <c r="H103" s="135">
        <f t="shared" ref="H103:H105" si="8">+$F103*G103</f>
        <v>0</v>
      </c>
    </row>
    <row r="104" spans="2:10" s="89" customFormat="1" ht="47.25">
      <c r="B104" s="136">
        <f>+COUNT($B$93:B103)+1</f>
        <v>9</v>
      </c>
      <c r="C104" s="137" t="s">
        <v>410</v>
      </c>
      <c r="D104" s="138" t="s">
        <v>852</v>
      </c>
      <c r="E104" s="139" t="s">
        <v>56</v>
      </c>
      <c r="F104" s="139">
        <v>3000</v>
      </c>
      <c r="G104" s="65"/>
      <c r="H104" s="135">
        <f t="shared" si="8"/>
        <v>0</v>
      </c>
      <c r="J104" s="90"/>
    </row>
    <row r="105" spans="2:10" s="89" customFormat="1" ht="63">
      <c r="B105" s="136">
        <f>+COUNT($B$93:B104)+1</f>
        <v>10</v>
      </c>
      <c r="C105" s="137" t="s">
        <v>411</v>
      </c>
      <c r="D105" s="138" t="s">
        <v>853</v>
      </c>
      <c r="E105" s="139" t="s">
        <v>23</v>
      </c>
      <c r="F105" s="139">
        <v>190</v>
      </c>
      <c r="G105" s="65"/>
      <c r="H105" s="135">
        <f t="shared" si="8"/>
        <v>0</v>
      </c>
      <c r="J105" s="90"/>
    </row>
    <row r="106" spans="2:10" s="89" customFormat="1">
      <c r="B106" s="134" t="s">
        <v>269</v>
      </c>
      <c r="C106" s="183" t="s">
        <v>328</v>
      </c>
      <c r="D106" s="183"/>
      <c r="E106" s="183"/>
      <c r="F106" s="183"/>
      <c r="G106" s="24"/>
      <c r="H106" s="135"/>
      <c r="J106" s="90"/>
    </row>
    <row r="107" spans="2:10" s="89" customFormat="1" ht="405.75" customHeight="1">
      <c r="B107" s="134"/>
      <c r="C107" s="184" t="s">
        <v>854</v>
      </c>
      <c r="D107" s="184"/>
      <c r="E107" s="184"/>
      <c r="F107" s="184"/>
      <c r="G107" s="24"/>
      <c r="H107" s="135"/>
      <c r="J107" s="90"/>
    </row>
    <row r="108" spans="2:10" s="89" customFormat="1" ht="47.25">
      <c r="B108" s="136">
        <f>+COUNT($B$93:B107)+1</f>
        <v>11</v>
      </c>
      <c r="C108" s="137" t="s">
        <v>412</v>
      </c>
      <c r="D108" s="138" t="s">
        <v>1360</v>
      </c>
      <c r="E108" s="139" t="s">
        <v>25</v>
      </c>
      <c r="F108" s="139">
        <v>1.0900000000000001</v>
      </c>
      <c r="G108" s="65"/>
      <c r="H108" s="135">
        <f t="shared" ref="H108:H116" si="9">+$F108*G108</f>
        <v>0</v>
      </c>
      <c r="J108" s="90"/>
    </row>
    <row r="109" spans="2:10" s="89" customFormat="1" ht="47.25">
      <c r="B109" s="136">
        <f>+COUNT($B$93:B108)+1</f>
        <v>12</v>
      </c>
      <c r="C109" s="137" t="s">
        <v>413</v>
      </c>
      <c r="D109" s="138" t="s">
        <v>855</v>
      </c>
      <c r="E109" s="139" t="s">
        <v>25</v>
      </c>
      <c r="F109" s="139">
        <v>8.6</v>
      </c>
      <c r="G109" s="65"/>
      <c r="H109" s="135">
        <f t="shared" si="9"/>
        <v>0</v>
      </c>
      <c r="J109" s="90"/>
    </row>
    <row r="110" spans="2:10" s="89" customFormat="1" ht="47.25">
      <c r="B110" s="136">
        <f>+COUNT($B$93:B109)+1</f>
        <v>13</v>
      </c>
      <c r="C110" s="137" t="s">
        <v>414</v>
      </c>
      <c r="D110" s="138" t="s">
        <v>856</v>
      </c>
      <c r="E110" s="139" t="s">
        <v>25</v>
      </c>
      <c r="F110" s="139">
        <v>5.0999999999999996</v>
      </c>
      <c r="G110" s="65"/>
      <c r="H110" s="135">
        <f t="shared" si="9"/>
        <v>0</v>
      </c>
      <c r="J110" s="90"/>
    </row>
    <row r="111" spans="2:10" s="89" customFormat="1" ht="47.25">
      <c r="B111" s="136">
        <f>+COUNT($B$93:B110)+1</f>
        <v>14</v>
      </c>
      <c r="C111" s="137" t="s">
        <v>415</v>
      </c>
      <c r="D111" s="138" t="s">
        <v>857</v>
      </c>
      <c r="E111" s="139" t="s">
        <v>25</v>
      </c>
      <c r="F111" s="139">
        <v>37.5</v>
      </c>
      <c r="G111" s="65"/>
      <c r="H111" s="135">
        <f t="shared" si="9"/>
        <v>0</v>
      </c>
      <c r="J111" s="90"/>
    </row>
    <row r="112" spans="2:10" s="89" customFormat="1" ht="47.25">
      <c r="B112" s="136">
        <f>+COUNT($B$93:B111)+1</f>
        <v>15</v>
      </c>
      <c r="C112" s="137" t="s">
        <v>416</v>
      </c>
      <c r="D112" s="138" t="s">
        <v>858</v>
      </c>
      <c r="E112" s="139" t="s">
        <v>25</v>
      </c>
      <c r="F112" s="139">
        <v>6.8</v>
      </c>
      <c r="G112" s="65"/>
      <c r="H112" s="135">
        <f t="shared" si="9"/>
        <v>0</v>
      </c>
      <c r="J112" s="90"/>
    </row>
    <row r="113" spans="2:10" s="89" customFormat="1" ht="47.25">
      <c r="B113" s="136">
        <f>+COUNT($B$93:B112)+1</f>
        <v>16</v>
      </c>
      <c r="C113" s="137" t="s">
        <v>417</v>
      </c>
      <c r="D113" s="138" t="s">
        <v>859</v>
      </c>
      <c r="E113" s="139" t="s">
        <v>25</v>
      </c>
      <c r="F113" s="139">
        <v>34.5</v>
      </c>
      <c r="G113" s="65"/>
      <c r="H113" s="135">
        <f t="shared" si="9"/>
        <v>0</v>
      </c>
      <c r="J113" s="90"/>
    </row>
    <row r="114" spans="2:10" s="89" customFormat="1" ht="63">
      <c r="B114" s="136">
        <f>+COUNT($B$93:B113)+1</f>
        <v>17</v>
      </c>
      <c r="C114" s="137" t="s">
        <v>418</v>
      </c>
      <c r="D114" s="138" t="s">
        <v>860</v>
      </c>
      <c r="E114" s="139" t="s">
        <v>25</v>
      </c>
      <c r="F114" s="139">
        <v>4.5</v>
      </c>
      <c r="G114" s="65"/>
      <c r="H114" s="135">
        <f t="shared" si="9"/>
        <v>0</v>
      </c>
      <c r="J114" s="90"/>
    </row>
    <row r="115" spans="2:10" s="89" customFormat="1" ht="63">
      <c r="B115" s="136">
        <f>+COUNT($B$93:B114)+1</f>
        <v>18</v>
      </c>
      <c r="C115" s="137" t="s">
        <v>419</v>
      </c>
      <c r="D115" s="138" t="s">
        <v>861</v>
      </c>
      <c r="E115" s="139" t="s">
        <v>25</v>
      </c>
      <c r="F115" s="139">
        <v>7.8</v>
      </c>
      <c r="G115" s="65"/>
      <c r="H115" s="135">
        <f t="shared" si="9"/>
        <v>0</v>
      </c>
      <c r="J115" s="90"/>
    </row>
    <row r="116" spans="2:10" s="89" customFormat="1">
      <c r="B116" s="136">
        <f>+COUNT($B$93:B115)+1</f>
        <v>19</v>
      </c>
      <c r="C116" s="137" t="s">
        <v>420</v>
      </c>
      <c r="D116" s="138" t="s">
        <v>421</v>
      </c>
      <c r="E116" s="139" t="s">
        <v>24</v>
      </c>
      <c r="F116" s="139">
        <v>15</v>
      </c>
      <c r="G116" s="65"/>
      <c r="H116" s="135">
        <f t="shared" si="9"/>
        <v>0</v>
      </c>
      <c r="J116" s="90"/>
    </row>
    <row r="117" spans="2:10" s="89" customFormat="1">
      <c r="B117" s="134" t="s">
        <v>91</v>
      </c>
      <c r="C117" s="183" t="s">
        <v>422</v>
      </c>
      <c r="D117" s="183"/>
      <c r="E117" s="183"/>
      <c r="F117" s="183"/>
      <c r="G117" s="24"/>
      <c r="H117" s="135"/>
      <c r="J117" s="90"/>
    </row>
    <row r="118" spans="2:10" s="89" customFormat="1" ht="63">
      <c r="B118" s="136">
        <f>+COUNT($B$93:B117)+1</f>
        <v>20</v>
      </c>
      <c r="C118" s="137" t="s">
        <v>423</v>
      </c>
      <c r="D118" s="138" t="s">
        <v>862</v>
      </c>
      <c r="E118" s="139"/>
      <c r="F118" s="139"/>
      <c r="G118" s="65"/>
      <c r="H118" s="135"/>
      <c r="J118" s="90"/>
    </row>
    <row r="119" spans="2:10" s="89" customFormat="1">
      <c r="B119" s="136"/>
      <c r="C119" s="137"/>
      <c r="D119" s="138" t="s">
        <v>424</v>
      </c>
      <c r="E119" s="139" t="s">
        <v>23</v>
      </c>
      <c r="F119" s="139">
        <v>6</v>
      </c>
      <c r="G119" s="65"/>
      <c r="H119" s="135">
        <f t="shared" ref="H119:H129" si="10">+$F119*G119</f>
        <v>0</v>
      </c>
      <c r="J119" s="90"/>
    </row>
    <row r="120" spans="2:10" s="89" customFormat="1" ht="31.5">
      <c r="B120" s="136"/>
      <c r="C120" s="137"/>
      <c r="D120" s="138" t="s">
        <v>425</v>
      </c>
      <c r="E120" s="139" t="s">
        <v>23</v>
      </c>
      <c r="F120" s="139">
        <v>4</v>
      </c>
      <c r="G120" s="65"/>
      <c r="H120" s="135">
        <f t="shared" si="10"/>
        <v>0</v>
      </c>
      <c r="J120" s="90"/>
    </row>
    <row r="121" spans="2:10" s="89" customFormat="1" ht="31.5">
      <c r="B121" s="136"/>
      <c r="C121" s="137"/>
      <c r="D121" s="138" t="s">
        <v>865</v>
      </c>
      <c r="E121" s="139" t="s">
        <v>426</v>
      </c>
      <c r="F121" s="139">
        <v>2</v>
      </c>
      <c r="G121" s="65"/>
      <c r="H121" s="135">
        <f t="shared" si="10"/>
        <v>0</v>
      </c>
      <c r="J121" s="90"/>
    </row>
    <row r="122" spans="2:10" s="89" customFormat="1" ht="31.5">
      <c r="B122" s="136"/>
      <c r="C122" s="137"/>
      <c r="D122" s="138" t="s">
        <v>864</v>
      </c>
      <c r="E122" s="139" t="s">
        <v>426</v>
      </c>
      <c r="F122" s="139">
        <v>3</v>
      </c>
      <c r="G122" s="65"/>
      <c r="H122" s="135">
        <f t="shared" si="10"/>
        <v>0</v>
      </c>
      <c r="J122" s="90"/>
    </row>
    <row r="123" spans="2:10" s="89" customFormat="1" ht="31.5">
      <c r="B123" s="136"/>
      <c r="C123" s="137"/>
      <c r="D123" s="138" t="s">
        <v>863</v>
      </c>
      <c r="E123" s="139" t="s">
        <v>426</v>
      </c>
      <c r="F123" s="139">
        <v>4</v>
      </c>
      <c r="G123" s="65"/>
      <c r="H123" s="135">
        <f t="shared" si="10"/>
        <v>0</v>
      </c>
      <c r="J123" s="90"/>
    </row>
    <row r="124" spans="2:10" s="89" customFormat="1">
      <c r="B124" s="134" t="s">
        <v>678</v>
      </c>
      <c r="C124" s="183" t="s">
        <v>427</v>
      </c>
      <c r="D124" s="183"/>
      <c r="E124" s="183"/>
      <c r="F124" s="183"/>
      <c r="G124" s="24"/>
      <c r="H124" s="135"/>
      <c r="J124" s="90"/>
    </row>
    <row r="125" spans="2:10" s="89" customFormat="1" ht="81" customHeight="1">
      <c r="B125" s="134"/>
      <c r="C125" s="184" t="s">
        <v>866</v>
      </c>
      <c r="D125" s="184"/>
      <c r="E125" s="184"/>
      <c r="F125" s="184"/>
      <c r="G125" s="24"/>
      <c r="H125" s="135"/>
      <c r="J125" s="90"/>
    </row>
    <row r="126" spans="2:10" s="89" customFormat="1" ht="110.25">
      <c r="B126" s="136">
        <f>+COUNT($B$93:B125)+1</f>
        <v>21</v>
      </c>
      <c r="C126" s="137" t="s">
        <v>428</v>
      </c>
      <c r="D126" s="138" t="s">
        <v>1399</v>
      </c>
      <c r="E126" s="139" t="s">
        <v>23</v>
      </c>
      <c r="F126" s="139">
        <v>8</v>
      </c>
      <c r="G126" s="65"/>
      <c r="H126" s="135">
        <f t="shared" si="10"/>
        <v>0</v>
      </c>
      <c r="J126" s="90"/>
    </row>
    <row r="127" spans="2:10" s="89" customFormat="1" ht="78.75">
      <c r="B127" s="136">
        <f>+COUNT($B$93:B126)+1</f>
        <v>22</v>
      </c>
      <c r="C127" s="137" t="s">
        <v>429</v>
      </c>
      <c r="D127" s="138" t="s">
        <v>867</v>
      </c>
      <c r="E127" s="139" t="s">
        <v>23</v>
      </c>
      <c r="F127" s="139">
        <v>5</v>
      </c>
      <c r="G127" s="65"/>
      <c r="H127" s="135">
        <f t="shared" si="10"/>
        <v>0</v>
      </c>
      <c r="J127" s="90"/>
    </row>
    <row r="128" spans="2:10" s="89" customFormat="1" ht="78.75">
      <c r="B128" s="136">
        <f>+COUNT($B$93:B127)+1</f>
        <v>23</v>
      </c>
      <c r="C128" s="137" t="s">
        <v>430</v>
      </c>
      <c r="D128" s="138" t="s">
        <v>868</v>
      </c>
      <c r="E128" s="139" t="s">
        <v>23</v>
      </c>
      <c r="F128" s="139">
        <v>1</v>
      </c>
      <c r="G128" s="65"/>
      <c r="H128" s="135">
        <f t="shared" si="10"/>
        <v>0</v>
      </c>
      <c r="J128" s="90"/>
    </row>
    <row r="129" spans="2:10" s="89" customFormat="1" ht="78.75">
      <c r="B129" s="136">
        <f>+COUNT($B$93:B128)+1</f>
        <v>24</v>
      </c>
      <c r="C129" s="137" t="s">
        <v>431</v>
      </c>
      <c r="D129" s="138" t="s">
        <v>869</v>
      </c>
      <c r="E129" s="139" t="s">
        <v>54</v>
      </c>
      <c r="F129" s="139">
        <v>30</v>
      </c>
      <c r="G129" s="65"/>
      <c r="H129" s="135">
        <f t="shared" si="10"/>
        <v>0</v>
      </c>
      <c r="J129" s="90"/>
    </row>
    <row r="130" spans="2:10" s="89" customFormat="1">
      <c r="B130" s="134" t="s">
        <v>870</v>
      </c>
      <c r="C130" s="183" t="s">
        <v>432</v>
      </c>
      <c r="D130" s="183"/>
      <c r="E130" s="183"/>
      <c r="F130" s="183"/>
      <c r="G130" s="24"/>
      <c r="H130" s="135"/>
      <c r="J130" s="90"/>
    </row>
    <row r="131" spans="2:10" s="89" customFormat="1" ht="66.75" customHeight="1">
      <c r="B131" s="134"/>
      <c r="C131" s="184" t="s">
        <v>871</v>
      </c>
      <c r="D131" s="184"/>
      <c r="E131" s="184"/>
      <c r="F131" s="184"/>
      <c r="G131" s="24"/>
      <c r="H131" s="135"/>
      <c r="J131" s="90"/>
    </row>
    <row r="132" spans="2:10" s="89" customFormat="1">
      <c r="B132" s="134" t="s">
        <v>872</v>
      </c>
      <c r="C132" s="183" t="s">
        <v>873</v>
      </c>
      <c r="D132" s="183"/>
      <c r="E132" s="183"/>
      <c r="F132" s="183"/>
      <c r="G132" s="24"/>
      <c r="H132" s="135"/>
      <c r="J132" s="90"/>
    </row>
    <row r="133" spans="2:10" s="89" customFormat="1">
      <c r="B133" s="134" t="s">
        <v>874</v>
      </c>
      <c r="C133" s="183" t="s">
        <v>433</v>
      </c>
      <c r="D133" s="183"/>
      <c r="E133" s="183"/>
      <c r="F133" s="183"/>
      <c r="G133" s="24"/>
      <c r="H133" s="135"/>
      <c r="J133" s="90"/>
    </row>
    <row r="134" spans="2:10" s="89" customFormat="1" ht="31.5">
      <c r="B134" s="136">
        <f>+COUNT($B$93:B133)+1</f>
        <v>25</v>
      </c>
      <c r="C134" s="137" t="s">
        <v>434</v>
      </c>
      <c r="D134" s="138" t="s">
        <v>435</v>
      </c>
      <c r="E134" s="139" t="s">
        <v>24</v>
      </c>
      <c r="F134" s="139">
        <v>60</v>
      </c>
      <c r="G134" s="65"/>
      <c r="H134" s="135">
        <f t="shared" ref="H134:H145" si="11">+$F134*G134</f>
        <v>0</v>
      </c>
      <c r="J134" s="90"/>
    </row>
    <row r="135" spans="2:10" s="89" customFormat="1" ht="47.25">
      <c r="B135" s="136">
        <f>+COUNT($B$93:B134)+1</f>
        <v>26</v>
      </c>
      <c r="C135" s="137" t="s">
        <v>436</v>
      </c>
      <c r="D135" s="138" t="s">
        <v>875</v>
      </c>
      <c r="E135" s="139" t="s">
        <v>24</v>
      </c>
      <c r="F135" s="139">
        <v>60</v>
      </c>
      <c r="G135" s="65"/>
      <c r="H135" s="135">
        <f t="shared" ref="H135:H141" si="12">+$F135*G135</f>
        <v>0</v>
      </c>
      <c r="J135" s="90"/>
    </row>
    <row r="136" spans="2:10" s="89" customFormat="1" ht="47.25">
      <c r="B136" s="136">
        <f>+COUNT($B$93:B135)+1</f>
        <v>27</v>
      </c>
      <c r="C136" s="137" t="s">
        <v>437</v>
      </c>
      <c r="D136" s="138" t="s">
        <v>876</v>
      </c>
      <c r="E136" s="139" t="s">
        <v>24</v>
      </c>
      <c r="F136" s="139">
        <v>60</v>
      </c>
      <c r="G136" s="65"/>
      <c r="H136" s="135">
        <f t="shared" si="12"/>
        <v>0</v>
      </c>
      <c r="J136" s="90"/>
    </row>
    <row r="137" spans="2:10" s="89" customFormat="1" ht="47.25">
      <c r="B137" s="136">
        <f>+COUNT($B$93:B136)+1</f>
        <v>28</v>
      </c>
      <c r="C137" s="137" t="s">
        <v>438</v>
      </c>
      <c r="D137" s="138" t="s">
        <v>883</v>
      </c>
      <c r="E137" s="139" t="s">
        <v>24</v>
      </c>
      <c r="F137" s="139">
        <v>60</v>
      </c>
      <c r="G137" s="65"/>
      <c r="H137" s="135">
        <f t="shared" si="12"/>
        <v>0</v>
      </c>
      <c r="J137" s="90"/>
    </row>
    <row r="138" spans="2:10" s="89" customFormat="1" ht="47.25">
      <c r="B138" s="136">
        <f>+COUNT($B$93:B137)+1</f>
        <v>29</v>
      </c>
      <c r="C138" s="137" t="s">
        <v>439</v>
      </c>
      <c r="D138" s="138" t="s">
        <v>877</v>
      </c>
      <c r="E138" s="139" t="s">
        <v>24</v>
      </c>
      <c r="F138" s="139">
        <v>60</v>
      </c>
      <c r="G138" s="65"/>
      <c r="H138" s="135">
        <f t="shared" si="12"/>
        <v>0</v>
      </c>
      <c r="J138" s="90"/>
    </row>
    <row r="139" spans="2:10" s="89" customFormat="1" ht="47.25">
      <c r="B139" s="136">
        <f>+COUNT($B$93:B138)+1</f>
        <v>30</v>
      </c>
      <c r="C139" s="137" t="s">
        <v>440</v>
      </c>
      <c r="D139" s="138" t="s">
        <v>878</v>
      </c>
      <c r="E139" s="139" t="s">
        <v>24</v>
      </c>
      <c r="F139" s="139">
        <v>62</v>
      </c>
      <c r="G139" s="65"/>
      <c r="H139" s="135">
        <f t="shared" si="12"/>
        <v>0</v>
      </c>
      <c r="J139" s="90"/>
    </row>
    <row r="140" spans="2:10" s="89" customFormat="1">
      <c r="B140" s="136">
        <f>+COUNT($B$93:B139)+1</f>
        <v>31</v>
      </c>
      <c r="C140" s="137" t="s">
        <v>441</v>
      </c>
      <c r="D140" s="138" t="s">
        <v>442</v>
      </c>
      <c r="E140" s="139" t="s">
        <v>24</v>
      </c>
      <c r="F140" s="139">
        <v>62</v>
      </c>
      <c r="G140" s="65"/>
      <c r="H140" s="135">
        <f t="shared" si="12"/>
        <v>0</v>
      </c>
      <c r="J140" s="90"/>
    </row>
    <row r="141" spans="2:10" s="89" customFormat="1" ht="47.25">
      <c r="B141" s="136">
        <f>+COUNT($B$93:B140)+1</f>
        <v>32</v>
      </c>
      <c r="C141" s="137" t="s">
        <v>443</v>
      </c>
      <c r="D141" s="138" t="s">
        <v>879</v>
      </c>
      <c r="E141" s="139" t="s">
        <v>24</v>
      </c>
      <c r="F141" s="139">
        <v>54</v>
      </c>
      <c r="G141" s="65"/>
      <c r="H141" s="135">
        <f t="shared" si="12"/>
        <v>0</v>
      </c>
      <c r="J141" s="90"/>
    </row>
    <row r="142" spans="2:10" s="89" customFormat="1" ht="31.5">
      <c r="B142" s="136">
        <f>+COUNT($B$93:B141)+1</f>
        <v>33</v>
      </c>
      <c r="C142" s="137" t="s">
        <v>444</v>
      </c>
      <c r="D142" s="138" t="s">
        <v>445</v>
      </c>
      <c r="E142" s="139" t="s">
        <v>24</v>
      </c>
      <c r="F142" s="139">
        <v>60</v>
      </c>
      <c r="G142" s="65"/>
      <c r="H142" s="135">
        <f t="shared" si="11"/>
        <v>0</v>
      </c>
      <c r="J142" s="90"/>
    </row>
    <row r="143" spans="2:10" s="89" customFormat="1" ht="63">
      <c r="B143" s="136">
        <f>+COUNT($B$93:B142)+1</f>
        <v>34</v>
      </c>
      <c r="C143" s="137" t="s">
        <v>446</v>
      </c>
      <c r="D143" s="138" t="s">
        <v>880</v>
      </c>
      <c r="E143" s="139" t="s">
        <v>54</v>
      </c>
      <c r="F143" s="139">
        <v>10</v>
      </c>
      <c r="G143" s="65"/>
      <c r="H143" s="135">
        <f t="shared" si="11"/>
        <v>0</v>
      </c>
      <c r="J143" s="90"/>
    </row>
    <row r="144" spans="2:10" s="89" customFormat="1" ht="31.5">
      <c r="B144" s="136">
        <f>+COUNT($B$93:B143)+1</f>
        <v>35</v>
      </c>
      <c r="C144" s="137" t="s">
        <v>438</v>
      </c>
      <c r="D144" s="138" t="s">
        <v>881</v>
      </c>
      <c r="E144" s="139" t="s">
        <v>24</v>
      </c>
      <c r="F144" s="139">
        <v>14</v>
      </c>
      <c r="G144" s="65"/>
      <c r="H144" s="135">
        <f t="shared" si="11"/>
        <v>0</v>
      </c>
      <c r="J144" s="90"/>
    </row>
    <row r="145" spans="2:10" s="89" customFormat="1" ht="78.75">
      <c r="B145" s="136">
        <f>+COUNT($B$93:B144)+1</f>
        <v>36</v>
      </c>
      <c r="C145" s="137" t="s">
        <v>447</v>
      </c>
      <c r="D145" s="138" t="s">
        <v>882</v>
      </c>
      <c r="E145" s="139" t="s">
        <v>54</v>
      </c>
      <c r="F145" s="139">
        <v>26.5</v>
      </c>
      <c r="G145" s="65"/>
      <c r="H145" s="135">
        <f t="shared" si="11"/>
        <v>0</v>
      </c>
      <c r="J145" s="90"/>
    </row>
    <row r="146" spans="2:10" s="89" customFormat="1" ht="15.75" customHeight="1">
      <c r="B146" s="141"/>
      <c r="C146" s="142"/>
      <c r="D146" s="143"/>
      <c r="E146" s="144"/>
      <c r="F146" s="145"/>
      <c r="G146" s="64"/>
      <c r="H146" s="146"/>
    </row>
    <row r="147" spans="2:10" s="89" customFormat="1" ht="16.5" thickBot="1">
      <c r="B147" s="147"/>
      <c r="C147" s="148"/>
      <c r="D147" s="148"/>
      <c r="E147" s="149"/>
      <c r="F147" s="149"/>
      <c r="G147" s="25" t="str">
        <f>C92&amp;" SKUPAJ:"</f>
        <v>GRADBENA IN OBRTNIŠKA DELA SKUPAJ:</v>
      </c>
      <c r="H147" s="150">
        <f>SUM(H$94:H$145)</f>
        <v>0</v>
      </c>
    </row>
    <row r="149" spans="2:10" s="89" customFormat="1">
      <c r="B149" s="130" t="s">
        <v>68</v>
      </c>
      <c r="C149" s="182" t="s">
        <v>369</v>
      </c>
      <c r="D149" s="182"/>
      <c r="E149" s="131"/>
      <c r="F149" s="132"/>
      <c r="G149" s="23"/>
      <c r="H149" s="133"/>
      <c r="J149" s="90"/>
    </row>
    <row r="150" spans="2:10" s="89" customFormat="1">
      <c r="B150" s="134"/>
      <c r="C150" s="183"/>
      <c r="D150" s="183"/>
      <c r="E150" s="183"/>
      <c r="F150" s="183"/>
      <c r="G150" s="24"/>
      <c r="H150" s="135"/>
    </row>
    <row r="151" spans="2:10" s="89" customFormat="1" ht="47.25">
      <c r="B151" s="136">
        <f>+COUNT($B$150:B150)+1</f>
        <v>1</v>
      </c>
      <c r="C151" s="58" t="s">
        <v>362</v>
      </c>
      <c r="D151" s="59" t="s">
        <v>884</v>
      </c>
      <c r="E151" s="57" t="s">
        <v>25</v>
      </c>
      <c r="F151" s="57">
        <v>1.4</v>
      </c>
      <c r="G151" s="26"/>
      <c r="H151" s="135">
        <f t="shared" ref="H151:H154" si="13">+$F151*G151</f>
        <v>0</v>
      </c>
      <c r="J151" s="90"/>
    </row>
    <row r="152" spans="2:10" s="89" customFormat="1" ht="47.25">
      <c r="B152" s="136">
        <f>+COUNT($B$150:B151)+1</f>
        <v>2</v>
      </c>
      <c r="C152" s="58" t="s">
        <v>363</v>
      </c>
      <c r="D152" s="59" t="s">
        <v>885</v>
      </c>
      <c r="E152" s="57" t="s">
        <v>25</v>
      </c>
      <c r="F152" s="57">
        <v>0.75</v>
      </c>
      <c r="G152" s="26"/>
      <c r="H152" s="135">
        <f t="shared" si="13"/>
        <v>0</v>
      </c>
      <c r="J152" s="90"/>
    </row>
    <row r="153" spans="2:10" s="89" customFormat="1" ht="31.5">
      <c r="B153" s="136">
        <f>+COUNT($B$150:B152)+1</f>
        <v>3</v>
      </c>
      <c r="C153" s="137" t="s">
        <v>364</v>
      </c>
      <c r="D153" s="138" t="s">
        <v>886</v>
      </c>
      <c r="E153" s="139" t="s">
        <v>54</v>
      </c>
      <c r="F153" s="139">
        <v>11.2</v>
      </c>
      <c r="G153" s="26"/>
      <c r="H153" s="135">
        <f t="shared" si="13"/>
        <v>0</v>
      </c>
      <c r="J153" s="90"/>
    </row>
    <row r="154" spans="2:10" s="89" customFormat="1" ht="31.5">
      <c r="B154" s="136">
        <f>+COUNT($B$150:B153)+1</f>
        <v>4</v>
      </c>
      <c r="C154" s="137" t="s">
        <v>365</v>
      </c>
      <c r="D154" s="138" t="s">
        <v>887</v>
      </c>
      <c r="E154" s="139" t="s">
        <v>54</v>
      </c>
      <c r="F154" s="139">
        <v>2.9</v>
      </c>
      <c r="G154" s="26"/>
      <c r="H154" s="135">
        <f t="shared" si="13"/>
        <v>0</v>
      </c>
      <c r="J154" s="90"/>
    </row>
    <row r="155" spans="2:10" s="89" customFormat="1" ht="15.75" customHeight="1">
      <c r="B155" s="141"/>
      <c r="C155" s="142"/>
      <c r="D155" s="143"/>
      <c r="E155" s="144"/>
      <c r="F155" s="145"/>
      <c r="G155" s="64"/>
      <c r="H155" s="146"/>
    </row>
    <row r="156" spans="2:10" s="89" customFormat="1">
      <c r="B156" s="147"/>
      <c r="C156" s="148"/>
      <c r="D156" s="148"/>
      <c r="E156" s="149"/>
      <c r="F156" s="149"/>
      <c r="G156" s="25" t="str">
        <f>C149&amp;" SKUPAJ:"</f>
        <v>ZIDARSKA DELA SKUPAJ:</v>
      </c>
      <c r="H156" s="150">
        <f>SUM(H$151:H$154)</f>
        <v>0</v>
      </c>
    </row>
    <row r="158" spans="2:10" s="89" customFormat="1">
      <c r="B158" s="130" t="s">
        <v>69</v>
      </c>
      <c r="C158" s="182" t="s">
        <v>8</v>
      </c>
      <c r="D158" s="182"/>
      <c r="E158" s="131"/>
      <c r="F158" s="132"/>
      <c r="G158" s="23"/>
      <c r="H158" s="133"/>
      <c r="J158" s="90"/>
    </row>
    <row r="159" spans="2:10" s="89" customFormat="1">
      <c r="B159" s="134" t="s">
        <v>888</v>
      </c>
      <c r="C159" s="183" t="s">
        <v>889</v>
      </c>
      <c r="D159" s="183"/>
      <c r="E159" s="183"/>
      <c r="F159" s="183"/>
      <c r="G159" s="24"/>
      <c r="H159" s="135"/>
    </row>
    <row r="160" spans="2:10" s="89" customFormat="1" ht="31.5">
      <c r="B160" s="136">
        <f>+COUNT($B$159:B159)+1</f>
        <v>1</v>
      </c>
      <c r="C160" s="58" t="s">
        <v>448</v>
      </c>
      <c r="D160" s="151" t="s">
        <v>449</v>
      </c>
      <c r="E160" s="81" t="s">
        <v>52</v>
      </c>
      <c r="F160" s="57">
        <v>1</v>
      </c>
      <c r="G160" s="26"/>
      <c r="H160" s="135">
        <f t="shared" ref="H160:H162" si="14">+$F160*G160</f>
        <v>0</v>
      </c>
      <c r="J160" s="90"/>
    </row>
    <row r="161" spans="2:10" s="89" customFormat="1">
      <c r="B161" s="136">
        <f>+COUNT($B$159:B160)+1</f>
        <v>2</v>
      </c>
      <c r="C161" s="58" t="s">
        <v>450</v>
      </c>
      <c r="D161" s="59" t="s">
        <v>451</v>
      </c>
      <c r="E161" s="57" t="s">
        <v>23</v>
      </c>
      <c r="F161" s="57">
        <v>1</v>
      </c>
      <c r="G161" s="26"/>
      <c r="H161" s="135">
        <f t="shared" si="14"/>
        <v>0</v>
      </c>
      <c r="J161" s="90"/>
    </row>
    <row r="162" spans="2:10" s="89" customFormat="1">
      <c r="B162" s="136">
        <f>+COUNT($B$159:B161)+1</f>
        <v>3</v>
      </c>
      <c r="C162" s="58" t="s">
        <v>452</v>
      </c>
      <c r="D162" s="59" t="s">
        <v>70</v>
      </c>
      <c r="E162" s="57" t="s">
        <v>71</v>
      </c>
      <c r="F162" s="57">
        <v>42</v>
      </c>
      <c r="G162" s="26"/>
      <c r="H162" s="135">
        <f t="shared" si="14"/>
        <v>0</v>
      </c>
      <c r="J162" s="90"/>
    </row>
    <row r="163" spans="2:10" s="89" customFormat="1">
      <c r="B163" s="136">
        <f>+COUNT($B$159:B162)+1</f>
        <v>4</v>
      </c>
      <c r="C163" s="58" t="s">
        <v>453</v>
      </c>
      <c r="D163" s="59" t="s">
        <v>454</v>
      </c>
      <c r="E163" s="57" t="s">
        <v>71</v>
      </c>
      <c r="F163" s="57">
        <v>16</v>
      </c>
      <c r="G163" s="26"/>
      <c r="H163" s="135">
        <f t="shared" ref="H163" si="15">+$F163*G163</f>
        <v>0</v>
      </c>
      <c r="J163" s="90"/>
    </row>
    <row r="164" spans="2:10" s="89" customFormat="1" ht="15.75" customHeight="1">
      <c r="B164" s="141"/>
      <c r="C164" s="142"/>
      <c r="D164" s="143"/>
      <c r="E164" s="144"/>
      <c r="F164" s="145"/>
      <c r="G164" s="64"/>
      <c r="H164" s="146"/>
    </row>
    <row r="165" spans="2:10" s="89" customFormat="1" ht="16.5" thickBot="1">
      <c r="B165" s="147"/>
      <c r="C165" s="148"/>
      <c r="D165" s="148"/>
      <c r="E165" s="149"/>
      <c r="F165" s="149"/>
      <c r="G165" s="25" t="str">
        <f>C158&amp;" SKUPAJ:"</f>
        <v>TUJE STORITVE SKUPAJ:</v>
      </c>
      <c r="H165" s="150">
        <f>SUM(H$160:H$163)</f>
        <v>0</v>
      </c>
    </row>
  </sheetData>
  <sheetProtection algorithmName="SHA-512" hashValue="5pdaMCmOnOghQ73pIqcIcnJ+6Fob2EHBe9nofTiMrRlffVmU/u6UEycn0ojlKHVKHX5ejQ+1bLwtwDf0RgoI+Q==" saltValue="tNzd0mvSy6AjYsVcba4q3w==" spinCount="100000" sheet="1" objects="1" scenarios="1"/>
  <mergeCells count="50">
    <mergeCell ref="C23:F23"/>
    <mergeCell ref="C130:F130"/>
    <mergeCell ref="C131:F131"/>
    <mergeCell ref="C132:F132"/>
    <mergeCell ref="C133:F133"/>
    <mergeCell ref="C25:D25"/>
    <mergeCell ref="C36:F36"/>
    <mergeCell ref="C47:F47"/>
    <mergeCell ref="C53:D53"/>
    <mergeCell ref="C33:F33"/>
    <mergeCell ref="C34:F34"/>
    <mergeCell ref="C35:F35"/>
    <mergeCell ref="C39:F39"/>
    <mergeCell ref="C59:F59"/>
    <mergeCell ref="C61:F61"/>
    <mergeCell ref="C65:F65"/>
    <mergeCell ref="C68:F68"/>
    <mergeCell ref="C69:F69"/>
    <mergeCell ref="C54:F54"/>
    <mergeCell ref="C76:D76"/>
    <mergeCell ref="C77:F77"/>
    <mergeCell ref="C78:F78"/>
    <mergeCell ref="C124:F124"/>
    <mergeCell ref="C125:F125"/>
    <mergeCell ref="C79:F79"/>
    <mergeCell ref="C81:F81"/>
    <mergeCell ref="C83:F83"/>
    <mergeCell ref="C86:F86"/>
    <mergeCell ref="C84:F84"/>
    <mergeCell ref="C94:F94"/>
    <mergeCell ref="C101:F101"/>
    <mergeCell ref="C106:F106"/>
    <mergeCell ref="C107:F107"/>
    <mergeCell ref="C117:F117"/>
    <mergeCell ref="C40:F40"/>
    <mergeCell ref="C48:F48"/>
    <mergeCell ref="C159:F159"/>
    <mergeCell ref="C22:F22"/>
    <mergeCell ref="C26:F26"/>
    <mergeCell ref="C27:F27"/>
    <mergeCell ref="C28:F28"/>
    <mergeCell ref="C29:F29"/>
    <mergeCell ref="C30:F30"/>
    <mergeCell ref="C31:F31"/>
    <mergeCell ref="C32:F32"/>
    <mergeCell ref="C149:D149"/>
    <mergeCell ref="C150:F150"/>
    <mergeCell ref="C158:D158"/>
    <mergeCell ref="C92:D92"/>
    <mergeCell ref="C93:F93"/>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1" manualBreakCount="1">
    <brk id="67" min="1"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4AAA-0F0E-4608-81F6-1B68DB9CAC79}">
  <sheetPr>
    <tabColor rgb="FF00339C"/>
  </sheetPr>
  <dimension ref="B1:K140"/>
  <sheetViews>
    <sheetView view="pageBreakPreview" zoomScaleNormal="100" zoomScaleSheetLayoutView="100" workbookViewId="0">
      <selection activeCell="F12" sqref="F12"/>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57</v>
      </c>
      <c r="C1" s="85" t="str">
        <f ca="1">MID(CELL("filename",A1),FIND("]",CELL("filename",A1))+1,255)</f>
        <v>SKATLASTI PREPUST</v>
      </c>
    </row>
    <row r="3" spans="2:10">
      <c r="B3" s="91" t="s">
        <v>14</v>
      </c>
    </row>
    <row r="4" spans="2:10">
      <c r="B4" s="93" t="str">
        <f ca="1">"REKAPITULACIJA "&amp;C1</f>
        <v>REKAPITULACIJA SKATLASTI PREPUST</v>
      </c>
      <c r="C4" s="94"/>
      <c r="D4" s="94"/>
      <c r="E4" s="95"/>
      <c r="F4" s="95"/>
      <c r="G4" s="19"/>
      <c r="H4" s="57"/>
      <c r="I4" s="96"/>
    </row>
    <row r="5" spans="2:10">
      <c r="B5" s="97"/>
      <c r="C5" s="98"/>
      <c r="D5" s="99"/>
      <c r="H5" s="100"/>
      <c r="I5" s="101"/>
      <c r="J5" s="102"/>
    </row>
    <row r="6" spans="2:10">
      <c r="B6" s="103" t="s">
        <v>47</v>
      </c>
      <c r="D6" s="104" t="str">
        <f>VLOOKUP(B6,$B$18:$H$9898,2,FALSE)</f>
        <v>PREDDELA</v>
      </c>
      <c r="E6" s="105"/>
      <c r="F6" s="88"/>
      <c r="H6" s="106">
        <f>VLOOKUP($D6&amp;" SKUPAJ:",$G$18:H$9898,2,FALSE)</f>
        <v>0</v>
      </c>
      <c r="I6" s="107"/>
      <c r="J6" s="108"/>
    </row>
    <row r="7" spans="2:10">
      <c r="B7" s="103"/>
      <c r="D7" s="104"/>
      <c r="E7" s="105"/>
      <c r="F7" s="88"/>
      <c r="H7" s="106"/>
      <c r="I7" s="109"/>
      <c r="J7" s="110"/>
    </row>
    <row r="8" spans="2:10">
      <c r="B8" s="103" t="s">
        <v>48</v>
      </c>
      <c r="D8" s="104" t="str">
        <f>VLOOKUP(B8,$B$18:$H$9898,2,FALSE)</f>
        <v>ZEMELJSKA DELA IN TEMELJENJE</v>
      </c>
      <c r="E8" s="105"/>
      <c r="F8" s="88"/>
      <c r="H8" s="106">
        <f>VLOOKUP($D8&amp;" SKUPAJ:",$G$18:H$9898,2,FALSE)</f>
        <v>0</v>
      </c>
      <c r="I8" s="111"/>
      <c r="J8" s="112"/>
    </row>
    <row r="9" spans="2:10">
      <c r="B9" s="103"/>
      <c r="D9" s="104"/>
      <c r="E9" s="105"/>
      <c r="F9" s="88"/>
      <c r="H9" s="106"/>
      <c r="I9" s="96"/>
    </row>
    <row r="10" spans="2:10">
      <c r="B10" s="103" t="s">
        <v>45</v>
      </c>
      <c r="D10" s="104" t="str">
        <f>VLOOKUP(B10,$B$18:$H$9898,2,FALSE)</f>
        <v>VOZIŠČE KONSTRUKCIJE</v>
      </c>
      <c r="E10" s="105"/>
      <c r="F10" s="88"/>
      <c r="H10" s="106">
        <f>VLOOKUP($D10&amp;" SKUPAJ:",$G$18:H$9898,2,FALSE)</f>
        <v>0</v>
      </c>
    </row>
    <row r="11" spans="2:10">
      <c r="B11" s="103"/>
      <c r="D11" s="104"/>
      <c r="E11" s="105"/>
      <c r="F11" s="88"/>
      <c r="H11" s="106"/>
    </row>
    <row r="12" spans="2:10">
      <c r="B12" s="103" t="s">
        <v>53</v>
      </c>
      <c r="D12" s="104" t="str">
        <f>VLOOKUP(B12,$B$18:$H$9898,2,FALSE)</f>
        <v>GRADBENA IN OBRTNIŠKA DELA</v>
      </c>
      <c r="E12" s="105"/>
      <c r="F12" s="88"/>
      <c r="H12" s="106">
        <f>VLOOKUP($D12&amp;" SKUPAJ:",$G$18:H$9898,2,FALSE)</f>
        <v>0</v>
      </c>
      <c r="I12" s="111"/>
      <c r="J12" s="112"/>
    </row>
    <row r="13" spans="2:10">
      <c r="B13" s="103"/>
      <c r="D13" s="104"/>
      <c r="E13" s="105"/>
      <c r="F13" s="88"/>
      <c r="H13" s="106"/>
    </row>
    <row r="14" spans="2:10">
      <c r="B14" s="103" t="s">
        <v>69</v>
      </c>
      <c r="D14" s="104" t="str">
        <f>VLOOKUP(B14,$B$18:$H$9898,2,FALSE)</f>
        <v>TUJE STORITVE</v>
      </c>
      <c r="E14" s="105"/>
      <c r="F14" s="88"/>
      <c r="H14" s="106">
        <f>VLOOKUP($D14&amp;" SKUPAJ:",$G$18:H$9898,2,FALSE)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SKATLASTI PREPUST (BREZ DDV):</v>
      </c>
      <c r="H16" s="124">
        <f>ROUND(SUM(H6:H14),2)</f>
        <v>0</v>
      </c>
    </row>
    <row r="18" spans="2:11" s="89" customFormat="1" ht="16.5" thickBot="1">
      <c r="B18" s="125" t="s">
        <v>0</v>
      </c>
      <c r="C18" s="126" t="s">
        <v>1</v>
      </c>
      <c r="D18" s="127" t="s">
        <v>2</v>
      </c>
      <c r="E18" s="128" t="s">
        <v>3</v>
      </c>
      <c r="F18" s="128" t="s">
        <v>4</v>
      </c>
      <c r="G18" s="22" t="s">
        <v>5</v>
      </c>
      <c r="H18" s="128" t="s">
        <v>6</v>
      </c>
    </row>
    <row r="20" spans="2:11" ht="409.5" customHeight="1">
      <c r="B20" s="188" t="s">
        <v>890</v>
      </c>
      <c r="C20" s="188"/>
      <c r="D20" s="188"/>
      <c r="E20" s="188"/>
      <c r="F20" s="188"/>
      <c r="G20" s="78"/>
      <c r="H20" s="129"/>
    </row>
    <row r="22" spans="2:11" s="89" customFormat="1">
      <c r="B22" s="130" t="s">
        <v>47</v>
      </c>
      <c r="C22" s="182" t="s">
        <v>97</v>
      </c>
      <c r="D22" s="182"/>
      <c r="E22" s="131"/>
      <c r="F22" s="132"/>
      <c r="G22" s="23"/>
      <c r="H22" s="133"/>
    </row>
    <row r="23" spans="2:11" s="89" customFormat="1" ht="326.25" customHeight="1">
      <c r="B23" s="134"/>
      <c r="C23" s="184" t="s">
        <v>891</v>
      </c>
      <c r="D23" s="184"/>
      <c r="E23" s="184"/>
      <c r="F23" s="184"/>
      <c r="G23" s="24"/>
      <c r="H23" s="135"/>
    </row>
    <row r="24" spans="2:11" s="89" customFormat="1">
      <c r="B24" s="134" t="s">
        <v>65</v>
      </c>
      <c r="C24" s="183" t="s">
        <v>123</v>
      </c>
      <c r="D24" s="183"/>
      <c r="E24" s="183"/>
      <c r="F24" s="183"/>
      <c r="G24" s="24"/>
      <c r="H24" s="135"/>
      <c r="K24" s="87"/>
    </row>
    <row r="25" spans="2:11" s="89" customFormat="1" ht="31.5">
      <c r="B25" s="136">
        <f>+COUNT($B$23:B24)+1</f>
        <v>1</v>
      </c>
      <c r="C25" s="58" t="s">
        <v>381</v>
      </c>
      <c r="D25" s="59" t="s">
        <v>892</v>
      </c>
      <c r="E25" s="57" t="s">
        <v>23</v>
      </c>
      <c r="F25" s="57">
        <v>2</v>
      </c>
      <c r="G25" s="26"/>
      <c r="H25" s="135">
        <f t="shared" ref="H25:H26" si="0">+$F25*G25</f>
        <v>0</v>
      </c>
      <c r="K25" s="87"/>
    </row>
    <row r="26" spans="2:11" s="89" customFormat="1" ht="31.5">
      <c r="B26" s="136">
        <f>+COUNT($B$23:B25)+1</f>
        <v>2</v>
      </c>
      <c r="C26" s="137" t="s">
        <v>382</v>
      </c>
      <c r="D26" s="138" t="s">
        <v>383</v>
      </c>
      <c r="E26" s="139" t="s">
        <v>384</v>
      </c>
      <c r="F26" s="139">
        <v>42</v>
      </c>
      <c r="G26" s="65"/>
      <c r="H26" s="135">
        <f t="shared" si="0"/>
        <v>0</v>
      </c>
      <c r="K26" s="87"/>
    </row>
    <row r="27" spans="2:11" s="89" customFormat="1">
      <c r="B27" s="134" t="s">
        <v>67</v>
      </c>
      <c r="C27" s="183" t="s">
        <v>385</v>
      </c>
      <c r="D27" s="183"/>
      <c r="E27" s="183"/>
      <c r="F27" s="183"/>
      <c r="G27" s="24"/>
      <c r="H27" s="135"/>
      <c r="K27" s="87"/>
    </row>
    <row r="28" spans="2:11" s="89" customFormat="1" ht="50.1" customHeight="1">
      <c r="B28" s="134"/>
      <c r="C28" s="184" t="s">
        <v>893</v>
      </c>
      <c r="D28" s="184"/>
      <c r="E28" s="184"/>
      <c r="F28" s="184"/>
      <c r="G28" s="24"/>
      <c r="H28" s="135"/>
      <c r="K28" s="87"/>
    </row>
    <row r="29" spans="2:11" s="89" customFormat="1" ht="31.5">
      <c r="B29" s="136">
        <f>+COUNT($B$23:B28)+1</f>
        <v>3</v>
      </c>
      <c r="C29" s="137" t="s">
        <v>387</v>
      </c>
      <c r="D29" s="138" t="s">
        <v>894</v>
      </c>
      <c r="E29" s="139" t="s">
        <v>54</v>
      </c>
      <c r="F29" s="139">
        <v>21</v>
      </c>
      <c r="G29" s="65"/>
      <c r="H29" s="135">
        <f t="shared" ref="H29:H37" si="1">+$F29*G29</f>
        <v>0</v>
      </c>
    </row>
    <row r="30" spans="2:11" s="89" customFormat="1" ht="31.5">
      <c r="B30" s="136">
        <f>+COUNT($B$23:B29)+1</f>
        <v>4</v>
      </c>
      <c r="C30" s="137" t="s">
        <v>388</v>
      </c>
      <c r="D30" s="138" t="s">
        <v>895</v>
      </c>
      <c r="E30" s="139" t="s">
        <v>25</v>
      </c>
      <c r="F30" s="139">
        <v>24.5</v>
      </c>
      <c r="G30" s="65"/>
      <c r="H30" s="135">
        <f t="shared" si="1"/>
        <v>0</v>
      </c>
    </row>
    <row r="31" spans="2:11" s="89" customFormat="1" ht="47.25">
      <c r="B31" s="136">
        <f>+COUNT($B$23:B30)+1</f>
        <v>5</v>
      </c>
      <c r="C31" s="137" t="s">
        <v>389</v>
      </c>
      <c r="D31" s="138" t="s">
        <v>896</v>
      </c>
      <c r="E31" s="139" t="s">
        <v>25</v>
      </c>
      <c r="F31" s="139">
        <v>25</v>
      </c>
      <c r="G31" s="65"/>
      <c r="H31" s="135">
        <f t="shared" si="1"/>
        <v>0</v>
      </c>
    </row>
    <row r="32" spans="2:11" s="89" customFormat="1" ht="47.25">
      <c r="B32" s="136">
        <f>+COUNT($B$23:B31)+1</f>
        <v>6</v>
      </c>
      <c r="C32" s="137" t="s">
        <v>390</v>
      </c>
      <c r="D32" s="138" t="s">
        <v>897</v>
      </c>
      <c r="E32" s="139" t="s">
        <v>25</v>
      </c>
      <c r="F32" s="139">
        <v>41.5</v>
      </c>
      <c r="G32" s="65"/>
      <c r="H32" s="135">
        <f t="shared" si="1"/>
        <v>0</v>
      </c>
    </row>
    <row r="33" spans="2:8" s="89" customFormat="1" ht="31.5">
      <c r="B33" s="136">
        <f>+COUNT($B$23:B32)+1</f>
        <v>7</v>
      </c>
      <c r="C33" s="137" t="s">
        <v>464</v>
      </c>
      <c r="D33" s="138" t="s">
        <v>898</v>
      </c>
      <c r="E33" s="139" t="s">
        <v>23</v>
      </c>
      <c r="F33" s="139">
        <v>5</v>
      </c>
      <c r="G33" s="65"/>
      <c r="H33" s="135">
        <f t="shared" si="1"/>
        <v>0</v>
      </c>
    </row>
    <row r="34" spans="2:8" s="89" customFormat="1" ht="31.5">
      <c r="B34" s="136">
        <f>+COUNT($B$23:B33)+1</f>
        <v>8</v>
      </c>
      <c r="C34" s="137" t="s">
        <v>465</v>
      </c>
      <c r="D34" s="138" t="s">
        <v>899</v>
      </c>
      <c r="E34" s="139" t="s">
        <v>23</v>
      </c>
      <c r="F34" s="139">
        <v>5</v>
      </c>
      <c r="G34" s="65"/>
      <c r="H34" s="135">
        <f t="shared" si="1"/>
        <v>0</v>
      </c>
    </row>
    <row r="35" spans="2:8" s="89" customFormat="1" ht="31.5">
      <c r="B35" s="136">
        <f>+COUNT($B$23:B34)+1</f>
        <v>9</v>
      </c>
      <c r="C35" s="137" t="s">
        <v>466</v>
      </c>
      <c r="D35" s="138" t="s">
        <v>900</v>
      </c>
      <c r="E35" s="139" t="s">
        <v>54</v>
      </c>
      <c r="F35" s="139">
        <v>12</v>
      </c>
      <c r="G35" s="65"/>
      <c r="H35" s="135">
        <f t="shared" si="1"/>
        <v>0</v>
      </c>
    </row>
    <row r="36" spans="2:8" s="89" customFormat="1" ht="78.75">
      <c r="B36" s="136">
        <f>+COUNT($B$23:B35)+1</f>
        <v>10</v>
      </c>
      <c r="C36" s="137" t="s">
        <v>143</v>
      </c>
      <c r="D36" s="138" t="s">
        <v>901</v>
      </c>
      <c r="E36" s="139" t="s">
        <v>24</v>
      </c>
      <c r="F36" s="139">
        <v>150</v>
      </c>
      <c r="G36" s="65"/>
      <c r="H36" s="135">
        <f t="shared" si="1"/>
        <v>0</v>
      </c>
    </row>
    <row r="37" spans="2:8" s="89" customFormat="1" ht="31.5">
      <c r="B37" s="136">
        <f>+COUNT($B$23:B36)+1</f>
        <v>11</v>
      </c>
      <c r="C37" s="137" t="s">
        <v>145</v>
      </c>
      <c r="D37" s="138" t="s">
        <v>902</v>
      </c>
      <c r="E37" s="139" t="s">
        <v>54</v>
      </c>
      <c r="F37" s="139">
        <v>50</v>
      </c>
      <c r="G37" s="65"/>
      <c r="H37" s="135">
        <f t="shared" si="1"/>
        <v>0</v>
      </c>
    </row>
    <row r="38" spans="2:8" s="89" customFormat="1">
      <c r="B38" s="134" t="s">
        <v>73</v>
      </c>
      <c r="C38" s="183" t="s">
        <v>120</v>
      </c>
      <c r="D38" s="183"/>
      <c r="E38" s="183"/>
      <c r="F38" s="183"/>
      <c r="G38" s="24"/>
      <c r="H38" s="135"/>
    </row>
    <row r="39" spans="2:8" s="89" customFormat="1">
      <c r="B39" s="134" t="s">
        <v>833</v>
      </c>
      <c r="C39" s="183" t="s">
        <v>834</v>
      </c>
      <c r="D39" s="183"/>
      <c r="E39" s="183"/>
      <c r="F39" s="183"/>
      <c r="G39" s="24"/>
      <c r="H39" s="135"/>
    </row>
    <row r="40" spans="2:8" s="89" customFormat="1" ht="31.5">
      <c r="B40" s="136">
        <f>+COUNT($B$23:B39)+1</f>
        <v>12</v>
      </c>
      <c r="C40" s="58" t="s">
        <v>102</v>
      </c>
      <c r="D40" s="59" t="s">
        <v>392</v>
      </c>
      <c r="E40" s="57" t="s">
        <v>23</v>
      </c>
      <c r="F40" s="57">
        <v>1</v>
      </c>
      <c r="G40" s="26"/>
      <c r="H40" s="135">
        <f t="shared" ref="H40" si="2">+$F40*G40</f>
        <v>0</v>
      </c>
    </row>
    <row r="41" spans="2:8" s="89" customFormat="1" ht="15.75" customHeight="1">
      <c r="B41" s="141"/>
      <c r="C41" s="142"/>
      <c r="D41" s="143"/>
      <c r="E41" s="144"/>
      <c r="F41" s="145"/>
      <c r="G41" s="64"/>
      <c r="H41" s="146"/>
    </row>
    <row r="42" spans="2:8" s="89" customFormat="1" ht="16.5" thickBot="1">
      <c r="B42" s="147"/>
      <c r="C42" s="148"/>
      <c r="D42" s="148"/>
      <c r="E42" s="149"/>
      <c r="F42" s="149"/>
      <c r="G42" s="25" t="str">
        <f>C22&amp;" SKUPAJ:"</f>
        <v>PREDDELA SKUPAJ:</v>
      </c>
      <c r="H42" s="150">
        <f>SUM(H$24:H$40)</f>
        <v>0</v>
      </c>
    </row>
    <row r="43" spans="2:8" s="89" customFormat="1">
      <c r="B43" s="141"/>
      <c r="C43" s="142"/>
      <c r="D43" s="143"/>
      <c r="E43" s="144"/>
      <c r="F43" s="145"/>
      <c r="G43" s="64"/>
      <c r="H43" s="146"/>
    </row>
    <row r="44" spans="2:8" s="89" customFormat="1">
      <c r="B44" s="130" t="s">
        <v>48</v>
      </c>
      <c r="C44" s="182" t="s">
        <v>168</v>
      </c>
      <c r="D44" s="182"/>
      <c r="E44" s="131"/>
      <c r="F44" s="132"/>
      <c r="G44" s="23"/>
      <c r="H44" s="133"/>
    </row>
    <row r="45" spans="2:8" s="89" customFormat="1" ht="165.75" customHeight="1">
      <c r="B45" s="134"/>
      <c r="C45" s="184" t="s">
        <v>903</v>
      </c>
      <c r="D45" s="184"/>
      <c r="E45" s="184"/>
      <c r="F45" s="184"/>
      <c r="G45" s="24"/>
      <c r="H45" s="135"/>
    </row>
    <row r="46" spans="2:8" s="89" customFormat="1">
      <c r="B46" s="134" t="s">
        <v>74</v>
      </c>
      <c r="C46" s="183" t="s">
        <v>121</v>
      </c>
      <c r="D46" s="183"/>
      <c r="E46" s="183"/>
      <c r="F46" s="183"/>
      <c r="G46" s="24"/>
      <c r="H46" s="135"/>
    </row>
    <row r="47" spans="2:8" s="89" customFormat="1" ht="31.5">
      <c r="B47" s="136">
        <f>+COUNT($B$46:B46)+1</f>
        <v>1</v>
      </c>
      <c r="C47" s="58" t="s">
        <v>169</v>
      </c>
      <c r="D47" s="59" t="s">
        <v>835</v>
      </c>
      <c r="E47" s="57" t="s">
        <v>25</v>
      </c>
      <c r="F47" s="57">
        <v>35</v>
      </c>
      <c r="G47" s="26"/>
      <c r="H47" s="135">
        <f t="shared" ref="H47:H54" si="3">+$F47*G47</f>
        <v>0</v>
      </c>
    </row>
    <row r="48" spans="2:8" s="89" customFormat="1" ht="63">
      <c r="B48" s="136">
        <f>+COUNT($B$46:B47)+1</f>
        <v>2</v>
      </c>
      <c r="C48" s="58" t="s">
        <v>393</v>
      </c>
      <c r="D48" s="59" t="s">
        <v>904</v>
      </c>
      <c r="E48" s="57" t="s">
        <v>394</v>
      </c>
      <c r="F48" s="57">
        <v>265</v>
      </c>
      <c r="G48" s="26"/>
      <c r="H48" s="135">
        <f t="shared" si="3"/>
        <v>0</v>
      </c>
    </row>
    <row r="49" spans="2:10" s="89" customFormat="1" ht="63">
      <c r="B49" s="136">
        <f>+COUNT($B$46:B48)+1</f>
        <v>3</v>
      </c>
      <c r="C49" s="58" t="s">
        <v>395</v>
      </c>
      <c r="D49" s="59" t="s">
        <v>905</v>
      </c>
      <c r="E49" s="57" t="s">
        <v>394</v>
      </c>
      <c r="F49" s="57">
        <v>165</v>
      </c>
      <c r="G49" s="26"/>
      <c r="H49" s="135">
        <f t="shared" si="3"/>
        <v>0</v>
      </c>
    </row>
    <row r="50" spans="2:10" s="89" customFormat="1" ht="63">
      <c r="B50" s="136">
        <f>+COUNT($B$46:B49)+1</f>
        <v>4</v>
      </c>
      <c r="C50" s="58" t="s">
        <v>396</v>
      </c>
      <c r="D50" s="59" t="s">
        <v>906</v>
      </c>
      <c r="E50" s="57" t="s">
        <v>394</v>
      </c>
      <c r="F50" s="57">
        <v>90</v>
      </c>
      <c r="G50" s="26"/>
      <c r="H50" s="135">
        <f t="shared" si="3"/>
        <v>0</v>
      </c>
    </row>
    <row r="51" spans="2:10" s="89" customFormat="1">
      <c r="B51" s="134" t="s">
        <v>75</v>
      </c>
      <c r="C51" s="183" t="s">
        <v>130</v>
      </c>
      <c r="D51" s="183"/>
      <c r="E51" s="183"/>
      <c r="F51" s="183"/>
      <c r="G51" s="24"/>
      <c r="H51" s="135"/>
    </row>
    <row r="52" spans="2:10" s="89" customFormat="1">
      <c r="B52" s="136">
        <f>+COUNT($B$46:B51)+1</f>
        <v>5</v>
      </c>
      <c r="C52" s="58" t="s">
        <v>397</v>
      </c>
      <c r="D52" s="59" t="s">
        <v>398</v>
      </c>
      <c r="E52" s="57" t="s">
        <v>24</v>
      </c>
      <c r="F52" s="57">
        <v>140</v>
      </c>
      <c r="G52" s="26"/>
      <c r="H52" s="135">
        <f t="shared" si="3"/>
        <v>0</v>
      </c>
    </row>
    <row r="53" spans="2:10" s="89" customFormat="1">
      <c r="B53" s="134" t="s">
        <v>76</v>
      </c>
      <c r="C53" s="183" t="s">
        <v>184</v>
      </c>
      <c r="D53" s="183"/>
      <c r="E53" s="183"/>
      <c r="F53" s="183"/>
      <c r="G53" s="24"/>
      <c r="H53" s="135"/>
    </row>
    <row r="54" spans="2:10" s="89" customFormat="1" ht="31.5">
      <c r="B54" s="136">
        <f>+COUNT($B$46:B53)+1</f>
        <v>6</v>
      </c>
      <c r="C54" s="58" t="s">
        <v>399</v>
      </c>
      <c r="D54" s="59" t="s">
        <v>467</v>
      </c>
      <c r="E54" s="57" t="s">
        <v>25</v>
      </c>
      <c r="F54" s="57">
        <v>30</v>
      </c>
      <c r="G54" s="26"/>
      <c r="H54" s="135">
        <f t="shared" si="3"/>
        <v>0</v>
      </c>
    </row>
    <row r="55" spans="2:10" s="89" customFormat="1" ht="31.5">
      <c r="B55" s="136">
        <f>+COUNT($B$46:B54)+1</f>
        <v>7</v>
      </c>
      <c r="C55" s="58" t="s">
        <v>401</v>
      </c>
      <c r="D55" s="59" t="s">
        <v>836</v>
      </c>
      <c r="E55" s="57" t="s">
        <v>25</v>
      </c>
      <c r="F55" s="57">
        <v>125</v>
      </c>
      <c r="G55" s="26"/>
      <c r="H55" s="135">
        <f t="shared" ref="H55:H59" si="4">+$F55*G55</f>
        <v>0</v>
      </c>
    </row>
    <row r="56" spans="2:10" s="89" customFormat="1" ht="31.5">
      <c r="B56" s="136">
        <f>+COUNT($B$46:B55)+1</f>
        <v>8</v>
      </c>
      <c r="C56" s="58" t="s">
        <v>402</v>
      </c>
      <c r="D56" s="59" t="s">
        <v>907</v>
      </c>
      <c r="E56" s="57" t="s">
        <v>25</v>
      </c>
      <c r="F56" s="57">
        <v>310</v>
      </c>
      <c r="G56" s="26"/>
      <c r="H56" s="135">
        <f t="shared" si="4"/>
        <v>0</v>
      </c>
    </row>
    <row r="57" spans="2:10" s="89" customFormat="1">
      <c r="B57" s="134" t="s">
        <v>77</v>
      </c>
      <c r="C57" s="183" t="s">
        <v>132</v>
      </c>
      <c r="D57" s="183"/>
      <c r="E57" s="183"/>
      <c r="F57" s="183"/>
      <c r="G57" s="24"/>
      <c r="H57" s="135"/>
    </row>
    <row r="58" spans="2:10" s="89" customFormat="1" ht="31.5">
      <c r="B58" s="136">
        <f>+COUNT($B$46:B57)+1</f>
        <v>9</v>
      </c>
      <c r="C58" s="58" t="s">
        <v>104</v>
      </c>
      <c r="D58" s="59" t="s">
        <v>727</v>
      </c>
      <c r="E58" s="57" t="s">
        <v>24</v>
      </c>
      <c r="F58" s="57">
        <v>85</v>
      </c>
      <c r="G58" s="26"/>
      <c r="H58" s="135">
        <f t="shared" si="4"/>
        <v>0</v>
      </c>
    </row>
    <row r="59" spans="2:10" s="89" customFormat="1" ht="31.5">
      <c r="B59" s="136">
        <f>+COUNT($B$46:B58)+1</f>
        <v>10</v>
      </c>
      <c r="C59" s="58" t="s">
        <v>468</v>
      </c>
      <c r="D59" s="59" t="s">
        <v>728</v>
      </c>
      <c r="E59" s="57" t="s">
        <v>24</v>
      </c>
      <c r="F59" s="57">
        <v>85</v>
      </c>
      <c r="G59" s="26"/>
      <c r="H59" s="135">
        <f t="shared" si="4"/>
        <v>0</v>
      </c>
    </row>
    <row r="60" spans="2:10" s="89" customFormat="1">
      <c r="B60" s="134" t="s">
        <v>78</v>
      </c>
      <c r="C60" s="183" t="s">
        <v>122</v>
      </c>
      <c r="D60" s="183"/>
      <c r="E60" s="183"/>
      <c r="F60" s="183"/>
      <c r="G60" s="24"/>
      <c r="H60" s="135"/>
    </row>
    <row r="61" spans="2:10" s="89" customFormat="1" ht="50.25" customHeight="1">
      <c r="B61" s="134"/>
      <c r="C61" s="184" t="s">
        <v>908</v>
      </c>
      <c r="D61" s="184"/>
      <c r="E61" s="184"/>
      <c r="F61" s="184"/>
      <c r="G61" s="24"/>
      <c r="H61" s="135"/>
    </row>
    <row r="62" spans="2:10" s="89" customFormat="1" ht="31.5">
      <c r="B62" s="136">
        <f>+COUNT($B$46:B61)+1</f>
        <v>11</v>
      </c>
      <c r="C62" s="58" t="s">
        <v>194</v>
      </c>
      <c r="D62" s="59" t="s">
        <v>1372</v>
      </c>
      <c r="E62" s="57" t="s">
        <v>25</v>
      </c>
      <c r="F62" s="57">
        <v>22.25</v>
      </c>
      <c r="G62" s="26"/>
      <c r="H62" s="135">
        <f t="shared" ref="H62:H63" si="5">+$F62*G62</f>
        <v>0</v>
      </c>
      <c r="J62" s="90"/>
    </row>
    <row r="63" spans="2:10" s="89" customFormat="1" ht="31.5">
      <c r="B63" s="136">
        <f>+COUNT($B$46:B62)+1</f>
        <v>12</v>
      </c>
      <c r="C63" s="58" t="s">
        <v>193</v>
      </c>
      <c r="D63" s="59" t="s">
        <v>1373</v>
      </c>
      <c r="E63" s="57" t="s">
        <v>25</v>
      </c>
      <c r="F63" s="57">
        <v>265</v>
      </c>
      <c r="G63" s="26"/>
      <c r="H63" s="135">
        <f t="shared" si="5"/>
        <v>0</v>
      </c>
      <c r="J63" s="90"/>
    </row>
    <row r="64" spans="2:10" s="89" customFormat="1" ht="31.5">
      <c r="B64" s="136">
        <f>+COUNT($B$46:B63)+1</f>
        <v>13</v>
      </c>
      <c r="C64" s="58" t="s">
        <v>193</v>
      </c>
      <c r="D64" s="59" t="s">
        <v>1374</v>
      </c>
      <c r="E64" s="57" t="s">
        <v>25</v>
      </c>
      <c r="F64" s="57">
        <v>165</v>
      </c>
      <c r="G64" s="26"/>
      <c r="H64" s="135">
        <f t="shared" ref="H64" si="6">+$F64*G64</f>
        <v>0</v>
      </c>
      <c r="J64" s="90"/>
    </row>
    <row r="65" spans="2:10" s="89" customFormat="1" ht="15.75" customHeight="1">
      <c r="B65" s="141"/>
      <c r="C65" s="142"/>
      <c r="D65" s="143"/>
      <c r="E65" s="144"/>
      <c r="F65" s="145"/>
      <c r="G65" s="64"/>
      <c r="H65" s="146"/>
    </row>
    <row r="66" spans="2:10" s="89" customFormat="1" ht="16.5" thickBot="1">
      <c r="B66" s="147"/>
      <c r="C66" s="148"/>
      <c r="D66" s="148"/>
      <c r="E66" s="149"/>
      <c r="F66" s="149"/>
      <c r="G66" s="25" t="str">
        <f>C44&amp;" SKUPAJ:"</f>
        <v>ZEMELJSKA DELA IN TEMELJENJE SKUPAJ:</v>
      </c>
      <c r="H66" s="150">
        <f>SUM(H$47:H$63)</f>
        <v>0</v>
      </c>
    </row>
    <row r="67" spans="2:10" s="89" customFormat="1">
      <c r="B67" s="152"/>
      <c r="C67" s="142"/>
      <c r="D67" s="153"/>
      <c r="E67" s="154"/>
      <c r="F67" s="145"/>
      <c r="G67" s="64"/>
      <c r="H67" s="146"/>
      <c r="J67" s="90"/>
    </row>
    <row r="68" spans="2:10" s="89" customFormat="1">
      <c r="B68" s="130" t="s">
        <v>45</v>
      </c>
      <c r="C68" s="182" t="s">
        <v>79</v>
      </c>
      <c r="D68" s="182"/>
      <c r="E68" s="131"/>
      <c r="F68" s="132"/>
      <c r="G68" s="23"/>
      <c r="H68" s="133"/>
      <c r="J68" s="90"/>
    </row>
    <row r="69" spans="2:10" s="89" customFormat="1">
      <c r="B69" s="134"/>
      <c r="C69" s="184"/>
      <c r="D69" s="184"/>
      <c r="E69" s="184"/>
      <c r="F69" s="184"/>
      <c r="G69" s="24"/>
      <c r="H69" s="135"/>
    </row>
    <row r="70" spans="2:10" s="89" customFormat="1">
      <c r="B70" s="134" t="s">
        <v>80</v>
      </c>
      <c r="C70" s="183" t="s">
        <v>84</v>
      </c>
      <c r="D70" s="183"/>
      <c r="E70" s="183"/>
      <c r="F70" s="183"/>
      <c r="G70" s="24"/>
      <c r="H70" s="135"/>
    </row>
    <row r="71" spans="2:10" s="89" customFormat="1">
      <c r="B71" s="134" t="s">
        <v>81</v>
      </c>
      <c r="C71" s="183" t="s">
        <v>195</v>
      </c>
      <c r="D71" s="183"/>
      <c r="E71" s="183"/>
      <c r="F71" s="183"/>
      <c r="G71" s="24"/>
      <c r="H71" s="135"/>
    </row>
    <row r="72" spans="2:10" s="89" customFormat="1" ht="31.5">
      <c r="B72" s="136">
        <f>+COUNT($B$71:B71)+1</f>
        <v>1</v>
      </c>
      <c r="C72" s="58" t="s">
        <v>196</v>
      </c>
      <c r="D72" s="59" t="s">
        <v>197</v>
      </c>
      <c r="E72" s="57" t="s">
        <v>25</v>
      </c>
      <c r="F72" s="57">
        <v>60</v>
      </c>
      <c r="G72" s="26"/>
      <c r="H72" s="135">
        <f>+$F72*G72</f>
        <v>0</v>
      </c>
      <c r="J72" s="90"/>
    </row>
    <row r="73" spans="2:10" s="89" customFormat="1" ht="15.75" customHeight="1">
      <c r="B73" s="141"/>
      <c r="C73" s="142"/>
      <c r="D73" s="143"/>
      <c r="E73" s="144"/>
      <c r="F73" s="145"/>
      <c r="G73" s="64"/>
      <c r="H73" s="146"/>
    </row>
    <row r="74" spans="2:10" s="89" customFormat="1" ht="16.5" thickBot="1">
      <c r="B74" s="147"/>
      <c r="C74" s="148"/>
      <c r="D74" s="148"/>
      <c r="E74" s="149"/>
      <c r="F74" s="149"/>
      <c r="G74" s="25" t="str">
        <f>C68&amp;" SKUPAJ:"</f>
        <v>VOZIŠČE KONSTRUKCIJE SKUPAJ:</v>
      </c>
      <c r="H74" s="150">
        <f>SUM(H$72:H$72)</f>
        <v>0</v>
      </c>
    </row>
    <row r="76" spans="2:10" s="89" customFormat="1">
      <c r="B76" s="130" t="s">
        <v>53</v>
      </c>
      <c r="C76" s="182" t="s">
        <v>106</v>
      </c>
      <c r="D76" s="182"/>
      <c r="E76" s="131"/>
      <c r="F76" s="132"/>
      <c r="G76" s="23"/>
      <c r="H76" s="133"/>
      <c r="J76" s="90"/>
    </row>
    <row r="77" spans="2:10" s="89" customFormat="1">
      <c r="B77" s="134" t="s">
        <v>258</v>
      </c>
      <c r="C77" s="183" t="s">
        <v>323</v>
      </c>
      <c r="D77" s="183"/>
      <c r="E77" s="183"/>
      <c r="F77" s="183"/>
      <c r="G77" s="24"/>
      <c r="H77" s="135"/>
    </row>
    <row r="78" spans="2:10" s="89" customFormat="1" ht="48.75" customHeight="1">
      <c r="B78" s="134"/>
      <c r="C78" s="184" t="s">
        <v>909</v>
      </c>
      <c r="D78" s="184"/>
      <c r="E78" s="184"/>
      <c r="F78" s="184"/>
      <c r="G78" s="24"/>
      <c r="H78" s="135"/>
      <c r="J78" s="90"/>
    </row>
    <row r="79" spans="2:10" s="89" customFormat="1" ht="31.5">
      <c r="B79" s="136">
        <f>+COUNT($B$77:B78)+1</f>
        <v>1</v>
      </c>
      <c r="C79" s="137" t="s">
        <v>259</v>
      </c>
      <c r="D79" s="138" t="s">
        <v>918</v>
      </c>
      <c r="E79" s="139" t="s">
        <v>24</v>
      </c>
      <c r="F79" s="139">
        <v>15.5</v>
      </c>
      <c r="G79" s="65"/>
      <c r="H79" s="135">
        <f t="shared" ref="H79:H122" si="7">+$F79*G79</f>
        <v>0</v>
      </c>
      <c r="J79" s="90"/>
    </row>
    <row r="80" spans="2:10" s="89" customFormat="1" ht="31.5">
      <c r="B80" s="136">
        <f>+COUNT($B$77:B79)+1</f>
        <v>2</v>
      </c>
      <c r="C80" s="137" t="s">
        <v>469</v>
      </c>
      <c r="D80" s="138" t="s">
        <v>919</v>
      </c>
      <c r="E80" s="139" t="s">
        <v>24</v>
      </c>
      <c r="F80" s="139">
        <v>14.5</v>
      </c>
      <c r="G80" s="65"/>
      <c r="H80" s="135">
        <f t="shared" si="7"/>
        <v>0</v>
      </c>
      <c r="J80" s="90"/>
    </row>
    <row r="81" spans="2:10" s="89" customFormat="1" ht="31.5">
      <c r="B81" s="136">
        <f>+COUNT($B$77:B80)+1</f>
        <v>3</v>
      </c>
      <c r="C81" s="137" t="s">
        <v>470</v>
      </c>
      <c r="D81" s="138" t="s">
        <v>920</v>
      </c>
      <c r="E81" s="139" t="s">
        <v>24</v>
      </c>
      <c r="F81" s="139">
        <v>10.199999999999999</v>
      </c>
      <c r="G81" s="65"/>
      <c r="H81" s="135">
        <f t="shared" ref="H81:H103" si="8">+$F81*G81</f>
        <v>0</v>
      </c>
      <c r="J81" s="90"/>
    </row>
    <row r="82" spans="2:10" s="89" customFormat="1" ht="31.5">
      <c r="B82" s="136">
        <f>+COUNT($B$77:B81)+1</f>
        <v>4</v>
      </c>
      <c r="C82" s="137" t="s">
        <v>471</v>
      </c>
      <c r="D82" s="138" t="s">
        <v>921</v>
      </c>
      <c r="E82" s="139" t="s">
        <v>24</v>
      </c>
      <c r="F82" s="139">
        <v>18</v>
      </c>
      <c r="G82" s="65"/>
      <c r="H82" s="135">
        <f t="shared" si="8"/>
        <v>0</v>
      </c>
      <c r="J82" s="90"/>
    </row>
    <row r="83" spans="2:10" s="89" customFormat="1" ht="31.5">
      <c r="B83" s="136">
        <f>+COUNT($B$77:B82)+1</f>
        <v>5</v>
      </c>
      <c r="C83" s="137" t="s">
        <v>472</v>
      </c>
      <c r="D83" s="138" t="s">
        <v>910</v>
      </c>
      <c r="E83" s="139" t="s">
        <v>24</v>
      </c>
      <c r="F83" s="139">
        <v>40.5</v>
      </c>
      <c r="G83" s="65"/>
      <c r="H83" s="135">
        <f t="shared" ref="H83:H91" si="9">+$F83*G83</f>
        <v>0</v>
      </c>
      <c r="J83" s="90"/>
    </row>
    <row r="84" spans="2:10" s="89" customFormat="1" ht="31.5">
      <c r="B84" s="136">
        <f>+COUNT($B$77:B83)+1</f>
        <v>6</v>
      </c>
      <c r="C84" s="137" t="s">
        <v>407</v>
      </c>
      <c r="D84" s="138" t="s">
        <v>911</v>
      </c>
      <c r="E84" s="139" t="s">
        <v>24</v>
      </c>
      <c r="F84" s="139">
        <v>106</v>
      </c>
      <c r="G84" s="65"/>
      <c r="H84" s="135">
        <f t="shared" si="9"/>
        <v>0</v>
      </c>
      <c r="J84" s="90"/>
    </row>
    <row r="85" spans="2:10" s="89" customFormat="1" ht="31.5">
      <c r="B85" s="136">
        <f>+COUNT($B$77:B84)+1</f>
        <v>7</v>
      </c>
      <c r="C85" s="137" t="s">
        <v>473</v>
      </c>
      <c r="D85" s="138" t="s">
        <v>912</v>
      </c>
      <c r="E85" s="139" t="s">
        <v>24</v>
      </c>
      <c r="F85" s="139">
        <v>45</v>
      </c>
      <c r="G85" s="65"/>
      <c r="H85" s="135">
        <f t="shared" si="9"/>
        <v>0</v>
      </c>
      <c r="J85" s="90"/>
    </row>
    <row r="86" spans="2:10" s="89" customFormat="1" ht="31.5">
      <c r="B86" s="136">
        <f>+COUNT($B$77:B85)+1</f>
        <v>8</v>
      </c>
      <c r="C86" s="137" t="s">
        <v>474</v>
      </c>
      <c r="D86" s="138" t="s">
        <v>913</v>
      </c>
      <c r="E86" s="139" t="s">
        <v>24</v>
      </c>
      <c r="F86" s="139">
        <v>25</v>
      </c>
      <c r="G86" s="65"/>
      <c r="H86" s="135">
        <f t="shared" si="9"/>
        <v>0</v>
      </c>
      <c r="J86" s="90"/>
    </row>
    <row r="87" spans="2:10" s="89" customFormat="1" ht="31.5">
      <c r="B87" s="136">
        <f>+COUNT($B$77:B86)+1</f>
        <v>9</v>
      </c>
      <c r="C87" s="137" t="s">
        <v>475</v>
      </c>
      <c r="D87" s="138" t="s">
        <v>914</v>
      </c>
      <c r="E87" s="139" t="s">
        <v>24</v>
      </c>
      <c r="F87" s="139">
        <v>32</v>
      </c>
      <c r="G87" s="65"/>
      <c r="H87" s="135">
        <f t="shared" si="9"/>
        <v>0</v>
      </c>
      <c r="J87" s="90"/>
    </row>
    <row r="88" spans="2:10" s="89" customFormat="1" ht="31.5">
      <c r="B88" s="136">
        <f>+COUNT($B$77:B87)+1</f>
        <v>10</v>
      </c>
      <c r="C88" s="137" t="s">
        <v>476</v>
      </c>
      <c r="D88" s="138" t="s">
        <v>915</v>
      </c>
      <c r="E88" s="139" t="s">
        <v>24</v>
      </c>
      <c r="F88" s="139">
        <v>77.3</v>
      </c>
      <c r="G88" s="65"/>
      <c r="H88" s="135">
        <f t="shared" si="9"/>
        <v>0</v>
      </c>
      <c r="J88" s="90"/>
    </row>
    <row r="89" spans="2:10" s="89" customFormat="1" ht="31.5">
      <c r="B89" s="136">
        <f>+COUNT($B$77:B88)+1</f>
        <v>11</v>
      </c>
      <c r="C89" s="137" t="s">
        <v>477</v>
      </c>
      <c r="D89" s="138" t="s">
        <v>916</v>
      </c>
      <c r="E89" s="139" t="s">
        <v>24</v>
      </c>
      <c r="F89" s="139">
        <v>28</v>
      </c>
      <c r="G89" s="65"/>
      <c r="H89" s="135">
        <f t="shared" si="9"/>
        <v>0</v>
      </c>
      <c r="J89" s="90"/>
    </row>
    <row r="90" spans="2:10" s="89" customFormat="1">
      <c r="B90" s="136">
        <f>+COUNT($B$77:B89)+1</f>
        <v>12</v>
      </c>
      <c r="C90" s="137" t="s">
        <v>478</v>
      </c>
      <c r="D90" s="138" t="s">
        <v>917</v>
      </c>
      <c r="E90" s="139" t="s">
        <v>24</v>
      </c>
      <c r="F90" s="139">
        <v>18.5</v>
      </c>
      <c r="G90" s="65"/>
      <c r="H90" s="135">
        <f t="shared" si="9"/>
        <v>0</v>
      </c>
      <c r="J90" s="90"/>
    </row>
    <row r="91" spans="2:10" s="89" customFormat="1" ht="31.5">
      <c r="B91" s="136">
        <f>+COUNT($B$77:B90)+1</f>
        <v>13</v>
      </c>
      <c r="C91" s="137" t="s">
        <v>479</v>
      </c>
      <c r="D91" s="138" t="s">
        <v>922</v>
      </c>
      <c r="E91" s="139" t="s">
        <v>24</v>
      </c>
      <c r="F91" s="139">
        <v>9.1999999999999993</v>
      </c>
      <c r="G91" s="65"/>
      <c r="H91" s="135">
        <f t="shared" si="9"/>
        <v>0</v>
      </c>
      <c r="J91" s="90"/>
    </row>
    <row r="92" spans="2:10" s="89" customFormat="1" ht="47.25">
      <c r="B92" s="136">
        <f>+COUNT($B$77:B91)+1</f>
        <v>14</v>
      </c>
      <c r="C92" s="137" t="s">
        <v>260</v>
      </c>
      <c r="D92" s="138" t="s">
        <v>923</v>
      </c>
      <c r="E92" s="139" t="s">
        <v>24</v>
      </c>
      <c r="F92" s="139">
        <v>96</v>
      </c>
      <c r="G92" s="65"/>
      <c r="H92" s="135">
        <f t="shared" si="8"/>
        <v>0</v>
      </c>
      <c r="J92" s="90"/>
    </row>
    <row r="93" spans="2:10" s="89" customFormat="1" ht="31.5">
      <c r="B93" s="136">
        <f>+COUNT($B$77:B92)+1</f>
        <v>15</v>
      </c>
      <c r="C93" s="137" t="s">
        <v>405</v>
      </c>
      <c r="D93" s="138" t="s">
        <v>924</v>
      </c>
      <c r="E93" s="139" t="s">
        <v>24</v>
      </c>
      <c r="F93" s="139">
        <v>144.5</v>
      </c>
      <c r="G93" s="65"/>
      <c r="H93" s="135">
        <f t="shared" si="8"/>
        <v>0</v>
      </c>
      <c r="J93" s="90"/>
    </row>
    <row r="94" spans="2:10" s="89" customFormat="1">
      <c r="B94" s="134" t="s">
        <v>263</v>
      </c>
      <c r="C94" s="183" t="s">
        <v>326</v>
      </c>
      <c r="D94" s="183"/>
      <c r="E94" s="183"/>
      <c r="F94" s="183"/>
      <c r="G94" s="24"/>
      <c r="H94" s="135"/>
      <c r="J94" s="90"/>
    </row>
    <row r="95" spans="2:10" s="89" customFormat="1" ht="63">
      <c r="B95" s="136">
        <f>+COUNT($B$77:B94)+1</f>
        <v>16</v>
      </c>
      <c r="C95" s="137" t="s">
        <v>408</v>
      </c>
      <c r="D95" s="138" t="s">
        <v>925</v>
      </c>
      <c r="E95" s="139" t="s">
        <v>56</v>
      </c>
      <c r="F95" s="139">
        <v>8600</v>
      </c>
      <c r="G95" s="65"/>
      <c r="H95" s="135">
        <f t="shared" si="8"/>
        <v>0</v>
      </c>
      <c r="J95" s="90"/>
    </row>
    <row r="96" spans="2:10" s="89" customFormat="1" ht="63">
      <c r="B96" s="136">
        <f>+COUNT($B$77:B95)+1</f>
        <v>17</v>
      </c>
      <c r="C96" s="137" t="s">
        <v>409</v>
      </c>
      <c r="D96" s="138" t="s">
        <v>926</v>
      </c>
      <c r="E96" s="139" t="s">
        <v>56</v>
      </c>
      <c r="F96" s="139">
        <v>3800</v>
      </c>
      <c r="G96" s="65"/>
      <c r="H96" s="135">
        <f t="shared" si="8"/>
        <v>0</v>
      </c>
      <c r="J96" s="90"/>
    </row>
    <row r="97" spans="2:10" s="89" customFormat="1" ht="47.25">
      <c r="B97" s="136">
        <f>+COUNT($B$77:B96)+1</f>
        <v>18</v>
      </c>
      <c r="C97" s="137" t="s">
        <v>410</v>
      </c>
      <c r="D97" s="138" t="s">
        <v>927</v>
      </c>
      <c r="E97" s="139" t="s">
        <v>56</v>
      </c>
      <c r="F97" s="139">
        <v>8500</v>
      </c>
      <c r="G97" s="65"/>
      <c r="H97" s="135">
        <f t="shared" si="8"/>
        <v>0</v>
      </c>
      <c r="J97" s="90"/>
    </row>
    <row r="98" spans="2:10" s="89" customFormat="1">
      <c r="B98" s="134" t="s">
        <v>269</v>
      </c>
      <c r="C98" s="183" t="s">
        <v>328</v>
      </c>
      <c r="D98" s="183"/>
      <c r="E98" s="183"/>
      <c r="F98" s="183"/>
      <c r="G98" s="24"/>
      <c r="H98" s="135"/>
      <c r="J98" s="90"/>
    </row>
    <row r="99" spans="2:10" s="89" customFormat="1" ht="358.5" customHeight="1">
      <c r="B99" s="134"/>
      <c r="C99" s="184" t="s">
        <v>928</v>
      </c>
      <c r="D99" s="184"/>
      <c r="E99" s="184"/>
      <c r="F99" s="184"/>
      <c r="G99" s="24"/>
      <c r="H99" s="135"/>
      <c r="J99" s="90"/>
    </row>
    <row r="100" spans="2:10" s="89" customFormat="1" ht="47.25">
      <c r="B100" s="136">
        <f>+COUNT($B$77:B99)+1</f>
        <v>19</v>
      </c>
      <c r="C100" s="137" t="s">
        <v>412</v>
      </c>
      <c r="D100" s="138" t="s">
        <v>929</v>
      </c>
      <c r="E100" s="139" t="s">
        <v>25</v>
      </c>
      <c r="F100" s="139">
        <v>3.8</v>
      </c>
      <c r="G100" s="65"/>
      <c r="H100" s="135">
        <f t="shared" si="8"/>
        <v>0</v>
      </c>
      <c r="J100" s="90"/>
    </row>
    <row r="101" spans="2:10" s="89" customFormat="1" ht="47.25">
      <c r="B101" s="136">
        <f>+COUNT($B$77:B100)+1</f>
        <v>20</v>
      </c>
      <c r="C101" s="137" t="s">
        <v>413</v>
      </c>
      <c r="D101" s="138" t="s">
        <v>930</v>
      </c>
      <c r="E101" s="139" t="s">
        <v>25</v>
      </c>
      <c r="F101" s="139">
        <v>3.9</v>
      </c>
      <c r="G101" s="65"/>
      <c r="H101" s="135">
        <f t="shared" si="8"/>
        <v>0</v>
      </c>
      <c r="J101" s="90"/>
    </row>
    <row r="102" spans="2:10" s="89" customFormat="1" ht="47.25">
      <c r="B102" s="136">
        <f>+COUNT($B$77:B101)+1</f>
        <v>21</v>
      </c>
      <c r="C102" s="137" t="s">
        <v>480</v>
      </c>
      <c r="D102" s="138" t="s">
        <v>931</v>
      </c>
      <c r="E102" s="139" t="s">
        <v>25</v>
      </c>
      <c r="F102" s="139">
        <v>3.5</v>
      </c>
      <c r="G102" s="65"/>
      <c r="H102" s="135">
        <f t="shared" si="8"/>
        <v>0</v>
      </c>
      <c r="J102" s="90"/>
    </row>
    <row r="103" spans="2:10" s="89" customFormat="1" ht="47.25">
      <c r="B103" s="136">
        <f>+COUNT($B$77:B102)+1</f>
        <v>22</v>
      </c>
      <c r="C103" s="137" t="s">
        <v>481</v>
      </c>
      <c r="D103" s="138" t="s">
        <v>932</v>
      </c>
      <c r="E103" s="139" t="s">
        <v>25</v>
      </c>
      <c r="F103" s="139">
        <v>3.15</v>
      </c>
      <c r="G103" s="65"/>
      <c r="H103" s="135">
        <f t="shared" si="8"/>
        <v>0</v>
      </c>
      <c r="J103" s="90"/>
    </row>
    <row r="104" spans="2:10" s="89" customFormat="1" ht="47.25">
      <c r="B104" s="136">
        <f>+COUNT($B$77:B103)+1</f>
        <v>23</v>
      </c>
      <c r="C104" s="137" t="s">
        <v>482</v>
      </c>
      <c r="D104" s="138" t="s">
        <v>933</v>
      </c>
      <c r="E104" s="139" t="s">
        <v>25</v>
      </c>
      <c r="F104" s="139">
        <v>6.1</v>
      </c>
      <c r="G104" s="65"/>
      <c r="H104" s="135">
        <f t="shared" ref="H104" si="10">+$F104*G104</f>
        <v>0</v>
      </c>
    </row>
    <row r="105" spans="2:10" s="89" customFormat="1" ht="47.25">
      <c r="B105" s="136">
        <f>+COUNT($B$77:B104)+1</f>
        <v>24</v>
      </c>
      <c r="C105" s="137" t="s">
        <v>414</v>
      </c>
      <c r="D105" s="138" t="s">
        <v>934</v>
      </c>
      <c r="E105" s="139" t="s">
        <v>25</v>
      </c>
      <c r="F105" s="139">
        <v>12.4</v>
      </c>
      <c r="G105" s="65"/>
      <c r="H105" s="135">
        <f t="shared" si="7"/>
        <v>0</v>
      </c>
      <c r="J105" s="90"/>
    </row>
    <row r="106" spans="2:10" s="89" customFormat="1" ht="47.25">
      <c r="B106" s="136">
        <f>+COUNT($B$77:B105)+1</f>
        <v>25</v>
      </c>
      <c r="C106" s="137" t="s">
        <v>415</v>
      </c>
      <c r="D106" s="138" t="s">
        <v>935</v>
      </c>
      <c r="E106" s="139" t="s">
        <v>25</v>
      </c>
      <c r="F106" s="139">
        <v>11.6</v>
      </c>
      <c r="G106" s="65"/>
      <c r="H106" s="135">
        <f t="shared" si="7"/>
        <v>0</v>
      </c>
      <c r="J106" s="90"/>
    </row>
    <row r="107" spans="2:10" s="89" customFormat="1" ht="47.25">
      <c r="B107" s="136">
        <f>+COUNT($B$77:B106)+1</f>
        <v>26</v>
      </c>
      <c r="C107" s="137" t="s">
        <v>416</v>
      </c>
      <c r="D107" s="138" t="s">
        <v>936</v>
      </c>
      <c r="E107" s="139" t="s">
        <v>25</v>
      </c>
      <c r="F107" s="139">
        <v>10.9</v>
      </c>
      <c r="G107" s="65"/>
      <c r="H107" s="135">
        <f t="shared" si="7"/>
        <v>0</v>
      </c>
      <c r="J107" s="90"/>
    </row>
    <row r="108" spans="2:10" s="89" customFormat="1" ht="47.25">
      <c r="B108" s="136">
        <f>+COUNT($B$77:B107)+1</f>
        <v>27</v>
      </c>
      <c r="C108" s="137" t="s">
        <v>330</v>
      </c>
      <c r="D108" s="138" t="s">
        <v>937</v>
      </c>
      <c r="E108" s="139" t="s">
        <v>25</v>
      </c>
      <c r="F108" s="139">
        <v>13.6</v>
      </c>
      <c r="G108" s="65"/>
      <c r="H108" s="135">
        <f t="shared" si="7"/>
        <v>0</v>
      </c>
      <c r="J108" s="90"/>
    </row>
    <row r="109" spans="2:10" s="89" customFormat="1" ht="47.25">
      <c r="B109" s="136">
        <f>+COUNT($B$77:B108)+1</f>
        <v>28</v>
      </c>
      <c r="C109" s="137" t="s">
        <v>483</v>
      </c>
      <c r="D109" s="138" t="s">
        <v>938</v>
      </c>
      <c r="E109" s="139" t="s">
        <v>25</v>
      </c>
      <c r="F109" s="139">
        <v>27.1</v>
      </c>
      <c r="G109" s="65"/>
      <c r="H109" s="135">
        <f t="shared" si="7"/>
        <v>0</v>
      </c>
      <c r="J109" s="90"/>
    </row>
    <row r="110" spans="2:10" s="89" customFormat="1" ht="47.25">
      <c r="B110" s="136">
        <f>+COUNT($B$77:B109)+1</f>
        <v>29</v>
      </c>
      <c r="C110" s="137" t="s">
        <v>484</v>
      </c>
      <c r="D110" s="138" t="s">
        <v>939</v>
      </c>
      <c r="E110" s="139" t="s">
        <v>25</v>
      </c>
      <c r="F110" s="139">
        <v>13.05</v>
      </c>
      <c r="G110" s="65"/>
      <c r="H110" s="135">
        <f t="shared" si="7"/>
        <v>0</v>
      </c>
      <c r="J110" s="90"/>
    </row>
    <row r="111" spans="2:10" s="89" customFormat="1" ht="47.25">
      <c r="B111" s="136">
        <f>+COUNT($B$77:B110)+1</f>
        <v>30</v>
      </c>
      <c r="C111" s="137" t="s">
        <v>485</v>
      </c>
      <c r="D111" s="138" t="s">
        <v>940</v>
      </c>
      <c r="E111" s="139" t="s">
        <v>25</v>
      </c>
      <c r="F111" s="139">
        <v>13.3</v>
      </c>
      <c r="G111" s="65"/>
      <c r="H111" s="135">
        <f t="shared" si="7"/>
        <v>0</v>
      </c>
      <c r="J111" s="90"/>
    </row>
    <row r="112" spans="2:10" s="89" customFormat="1" ht="47.25">
      <c r="B112" s="136">
        <f>+COUNT($B$77:B111)+1</f>
        <v>31</v>
      </c>
      <c r="C112" s="137" t="s">
        <v>486</v>
      </c>
      <c r="D112" s="138" t="s">
        <v>941</v>
      </c>
      <c r="E112" s="139" t="s">
        <v>25</v>
      </c>
      <c r="F112" s="139">
        <v>11.4</v>
      </c>
      <c r="G112" s="65"/>
      <c r="H112" s="135">
        <f t="shared" si="7"/>
        <v>0</v>
      </c>
      <c r="J112" s="90"/>
    </row>
    <row r="113" spans="2:10" s="89" customFormat="1" ht="47.25">
      <c r="B113" s="136">
        <f>+COUNT($B$77:B112)+1</f>
        <v>32</v>
      </c>
      <c r="C113" s="137" t="s">
        <v>487</v>
      </c>
      <c r="D113" s="138" t="s">
        <v>942</v>
      </c>
      <c r="E113" s="139" t="s">
        <v>25</v>
      </c>
      <c r="F113" s="139">
        <v>20.5</v>
      </c>
      <c r="G113" s="65"/>
      <c r="H113" s="135">
        <f t="shared" si="7"/>
        <v>0</v>
      </c>
      <c r="J113" s="90"/>
    </row>
    <row r="114" spans="2:10" s="89" customFormat="1" ht="47.25">
      <c r="B114" s="136">
        <f>+COUNT($B$77:B113)+1</f>
        <v>33</v>
      </c>
      <c r="C114" s="137" t="s">
        <v>417</v>
      </c>
      <c r="D114" s="138" t="s">
        <v>943</v>
      </c>
      <c r="E114" s="139" t="s">
        <v>25</v>
      </c>
      <c r="F114" s="139">
        <v>9.8000000000000007</v>
      </c>
      <c r="G114" s="65"/>
      <c r="H114" s="135">
        <f t="shared" si="7"/>
        <v>0</v>
      </c>
      <c r="J114" s="90"/>
    </row>
    <row r="115" spans="2:10" s="89" customFormat="1" ht="63">
      <c r="B115" s="136">
        <f>+COUNT($B$77:B114)+1</f>
        <v>34</v>
      </c>
      <c r="C115" s="137" t="s">
        <v>418</v>
      </c>
      <c r="D115" s="138" t="s">
        <v>944</v>
      </c>
      <c r="E115" s="139" t="s">
        <v>25</v>
      </c>
      <c r="F115" s="139">
        <v>9.0500000000000007</v>
      </c>
      <c r="G115" s="65"/>
      <c r="H115" s="135">
        <f t="shared" si="7"/>
        <v>0</v>
      </c>
      <c r="J115" s="90"/>
    </row>
    <row r="116" spans="2:10" s="89" customFormat="1" ht="63">
      <c r="B116" s="136">
        <f>+COUNT($B$77:B115)+1</f>
        <v>35</v>
      </c>
      <c r="C116" s="137" t="s">
        <v>488</v>
      </c>
      <c r="D116" s="138" t="s">
        <v>945</v>
      </c>
      <c r="E116" s="139" t="s">
        <v>25</v>
      </c>
      <c r="F116" s="139">
        <v>7.5</v>
      </c>
      <c r="G116" s="65"/>
      <c r="H116" s="135">
        <f t="shared" si="7"/>
        <v>0</v>
      </c>
      <c r="J116" s="90"/>
    </row>
    <row r="117" spans="2:10" s="89" customFormat="1" ht="63">
      <c r="B117" s="136">
        <f>+COUNT($B$77:B116)+1</f>
        <v>36</v>
      </c>
      <c r="C117" s="137" t="s">
        <v>419</v>
      </c>
      <c r="D117" s="138" t="s">
        <v>946</v>
      </c>
      <c r="E117" s="139" t="s">
        <v>25</v>
      </c>
      <c r="F117" s="139">
        <v>4.5</v>
      </c>
      <c r="G117" s="65"/>
      <c r="H117" s="135">
        <f t="shared" si="7"/>
        <v>0</v>
      </c>
      <c r="J117" s="90"/>
    </row>
    <row r="118" spans="2:10" s="89" customFormat="1" ht="47.25">
      <c r="B118" s="136">
        <f>+COUNT($B$77:B117)+1</f>
        <v>37</v>
      </c>
      <c r="C118" s="137" t="s">
        <v>412</v>
      </c>
      <c r="D118" s="138" t="s">
        <v>947</v>
      </c>
      <c r="E118" s="139" t="s">
        <v>25</v>
      </c>
      <c r="F118" s="139">
        <v>9.1</v>
      </c>
      <c r="G118" s="65"/>
      <c r="H118" s="135">
        <f t="shared" si="7"/>
        <v>0</v>
      </c>
      <c r="J118" s="90"/>
    </row>
    <row r="119" spans="2:10" s="89" customFormat="1" ht="47.25">
      <c r="B119" s="136">
        <f>+COUNT($B$77:B118)+1</f>
        <v>38</v>
      </c>
      <c r="C119" s="137" t="s">
        <v>416</v>
      </c>
      <c r="D119" s="138" t="s">
        <v>948</v>
      </c>
      <c r="E119" s="139" t="s">
        <v>25</v>
      </c>
      <c r="F119" s="139">
        <v>14.1</v>
      </c>
      <c r="G119" s="65"/>
      <c r="H119" s="135">
        <f t="shared" si="7"/>
        <v>0</v>
      </c>
      <c r="J119" s="90"/>
    </row>
    <row r="120" spans="2:10" s="89" customFormat="1">
      <c r="B120" s="136">
        <f>+COUNT($B$77:B119)+1</f>
        <v>39</v>
      </c>
      <c r="C120" s="137" t="s">
        <v>420</v>
      </c>
      <c r="D120" s="138" t="s">
        <v>421</v>
      </c>
      <c r="E120" s="139" t="s">
        <v>24</v>
      </c>
      <c r="F120" s="139">
        <v>35</v>
      </c>
      <c r="G120" s="65"/>
      <c r="H120" s="135">
        <f t="shared" si="7"/>
        <v>0</v>
      </c>
      <c r="J120" s="90"/>
    </row>
    <row r="121" spans="2:10" s="89" customFormat="1" ht="47.25">
      <c r="B121" s="136">
        <f>+COUNT($B$77:B120)+1</f>
        <v>40</v>
      </c>
      <c r="C121" s="137" t="s">
        <v>489</v>
      </c>
      <c r="D121" s="138" t="s">
        <v>949</v>
      </c>
      <c r="E121" s="139" t="s">
        <v>54</v>
      </c>
      <c r="F121" s="139">
        <v>10</v>
      </c>
      <c r="G121" s="65"/>
      <c r="H121" s="135">
        <f t="shared" si="7"/>
        <v>0</v>
      </c>
      <c r="J121" s="90"/>
    </row>
    <row r="122" spans="2:10" s="89" customFormat="1" ht="78.75">
      <c r="B122" s="136">
        <f>+COUNT($B$77:B121)+1</f>
        <v>41</v>
      </c>
      <c r="C122" s="137" t="s">
        <v>447</v>
      </c>
      <c r="D122" s="138" t="s">
        <v>882</v>
      </c>
      <c r="E122" s="139" t="s">
        <v>54</v>
      </c>
      <c r="F122" s="139">
        <v>32.5</v>
      </c>
      <c r="G122" s="65"/>
      <c r="H122" s="135">
        <f t="shared" si="7"/>
        <v>0</v>
      </c>
      <c r="J122" s="90"/>
    </row>
    <row r="123" spans="2:10" s="89" customFormat="1">
      <c r="B123" s="134" t="s">
        <v>91</v>
      </c>
      <c r="C123" s="183" t="s">
        <v>422</v>
      </c>
      <c r="D123" s="183"/>
      <c r="E123" s="183"/>
      <c r="F123" s="183"/>
      <c r="G123" s="24"/>
      <c r="H123" s="135"/>
      <c r="J123" s="90"/>
    </row>
    <row r="124" spans="2:10" s="89" customFormat="1">
      <c r="B124" s="134"/>
      <c r="C124" s="184"/>
      <c r="D124" s="184"/>
      <c r="E124" s="184"/>
      <c r="F124" s="184"/>
      <c r="G124" s="24"/>
      <c r="H124" s="135"/>
      <c r="J124" s="90"/>
    </row>
    <row r="125" spans="2:10" s="89" customFormat="1" ht="31.5">
      <c r="B125" s="136">
        <f>+COUNT($B$77:B124)+1</f>
        <v>42</v>
      </c>
      <c r="C125" s="137" t="s">
        <v>423</v>
      </c>
      <c r="D125" s="138" t="s">
        <v>950</v>
      </c>
      <c r="E125" s="139" t="s">
        <v>54</v>
      </c>
      <c r="F125" s="139">
        <v>18</v>
      </c>
      <c r="G125" s="65"/>
      <c r="H125" s="135">
        <f t="shared" ref="H125" si="11">+$F125*G125</f>
        <v>0</v>
      </c>
      <c r="J125" s="90"/>
    </row>
    <row r="126" spans="2:10" s="89" customFormat="1" ht="31.5">
      <c r="B126" s="136">
        <f>+COUNT($B$77:B125)+1</f>
        <v>43</v>
      </c>
      <c r="C126" s="137" t="s">
        <v>490</v>
      </c>
      <c r="D126" s="138" t="s">
        <v>491</v>
      </c>
      <c r="E126" s="139" t="s">
        <v>54</v>
      </c>
      <c r="F126" s="139">
        <v>68</v>
      </c>
      <c r="G126" s="65"/>
      <c r="H126" s="135">
        <f t="shared" ref="H126:H129" si="12">+$F126*G126</f>
        <v>0</v>
      </c>
      <c r="J126" s="90"/>
    </row>
    <row r="127" spans="2:10" s="89" customFormat="1">
      <c r="B127" s="136">
        <f>+COUNT($B$77:B126)+1</f>
        <v>44</v>
      </c>
      <c r="C127" s="137" t="s">
        <v>492</v>
      </c>
      <c r="D127" s="138" t="s">
        <v>493</v>
      </c>
      <c r="E127" s="139" t="s">
        <v>23</v>
      </c>
      <c r="F127" s="139">
        <v>3</v>
      </c>
      <c r="G127" s="65"/>
      <c r="H127" s="135">
        <f t="shared" si="12"/>
        <v>0</v>
      </c>
      <c r="J127" s="90"/>
    </row>
    <row r="128" spans="2:10" s="89" customFormat="1">
      <c r="B128" s="136">
        <f>+COUNT($B$77:B127)+1</f>
        <v>45</v>
      </c>
      <c r="C128" s="137" t="s">
        <v>494</v>
      </c>
      <c r="D128" s="138" t="s">
        <v>495</v>
      </c>
      <c r="E128" s="139" t="s">
        <v>23</v>
      </c>
      <c r="F128" s="139">
        <v>1</v>
      </c>
      <c r="G128" s="65"/>
      <c r="H128" s="135">
        <f t="shared" si="12"/>
        <v>0</v>
      </c>
      <c r="J128" s="90"/>
    </row>
    <row r="129" spans="2:10" s="89" customFormat="1" ht="78.75">
      <c r="B129" s="136">
        <f>+COUNT($B$77:B128)+1</f>
        <v>46</v>
      </c>
      <c r="C129" s="137" t="s">
        <v>431</v>
      </c>
      <c r="D129" s="138" t="s">
        <v>951</v>
      </c>
      <c r="E129" s="139" t="s">
        <v>54</v>
      </c>
      <c r="F129" s="139">
        <v>34</v>
      </c>
      <c r="G129" s="65"/>
      <c r="H129" s="135">
        <f t="shared" si="12"/>
        <v>0</v>
      </c>
      <c r="J129" s="90"/>
    </row>
    <row r="130" spans="2:10" s="89" customFormat="1" ht="15.75" customHeight="1">
      <c r="B130" s="141"/>
      <c r="C130" s="142"/>
      <c r="D130" s="143"/>
      <c r="E130" s="144"/>
      <c r="F130" s="145"/>
      <c r="G130" s="64"/>
      <c r="H130" s="146"/>
    </row>
    <row r="131" spans="2:10" s="89" customFormat="1" ht="16.5" thickBot="1">
      <c r="B131" s="147"/>
      <c r="C131" s="148"/>
      <c r="D131" s="148"/>
      <c r="E131" s="149"/>
      <c r="F131" s="149"/>
      <c r="G131" s="25" t="str">
        <f>C76&amp;" SKUPAJ:"</f>
        <v>GRADBENA IN OBRTNIŠKA DELA SKUPAJ:</v>
      </c>
      <c r="H131" s="150">
        <f>SUM(H$78:H$129)</f>
        <v>0</v>
      </c>
    </row>
    <row r="133" spans="2:10" s="89" customFormat="1">
      <c r="B133" s="130" t="s">
        <v>69</v>
      </c>
      <c r="C133" s="182" t="s">
        <v>8</v>
      </c>
      <c r="D133" s="182"/>
      <c r="E133" s="131"/>
      <c r="F133" s="132"/>
      <c r="G133" s="23"/>
      <c r="H133" s="133"/>
      <c r="J133" s="90"/>
    </row>
    <row r="134" spans="2:10" s="89" customFormat="1">
      <c r="B134" s="134" t="s">
        <v>888</v>
      </c>
      <c r="C134" s="183" t="s">
        <v>889</v>
      </c>
      <c r="D134" s="183"/>
      <c r="E134" s="183"/>
      <c r="F134" s="183"/>
      <c r="G134" s="24"/>
      <c r="H134" s="135"/>
    </row>
    <row r="135" spans="2:10" s="89" customFormat="1" ht="31.5">
      <c r="B135" s="136">
        <f>+COUNT($B$134:B134)+1</f>
        <v>1</v>
      </c>
      <c r="C135" s="58" t="s">
        <v>448</v>
      </c>
      <c r="D135" s="151" t="s">
        <v>449</v>
      </c>
      <c r="E135" s="81" t="s">
        <v>52</v>
      </c>
      <c r="F135" s="57">
        <v>2</v>
      </c>
      <c r="G135" s="26"/>
      <c r="H135" s="135">
        <f t="shared" ref="H135:H137" si="13">+$F135*G135</f>
        <v>0</v>
      </c>
      <c r="J135" s="90"/>
    </row>
    <row r="136" spans="2:10" s="89" customFormat="1">
      <c r="B136" s="136">
        <f>+COUNT($B$134:B135)+1</f>
        <v>2</v>
      </c>
      <c r="C136" s="58" t="s">
        <v>450</v>
      </c>
      <c r="D136" s="59" t="s">
        <v>496</v>
      </c>
      <c r="E136" s="57" t="s">
        <v>23</v>
      </c>
      <c r="F136" s="57">
        <v>1</v>
      </c>
      <c r="G136" s="26"/>
      <c r="H136" s="135">
        <f t="shared" si="13"/>
        <v>0</v>
      </c>
      <c r="J136" s="90"/>
    </row>
    <row r="137" spans="2:10" s="89" customFormat="1">
      <c r="B137" s="136">
        <f>+COUNT($B$134:B136)+1</f>
        <v>3</v>
      </c>
      <c r="C137" s="58" t="s">
        <v>452</v>
      </c>
      <c r="D137" s="59" t="s">
        <v>70</v>
      </c>
      <c r="E137" s="57" t="s">
        <v>71</v>
      </c>
      <c r="F137" s="57">
        <v>50</v>
      </c>
      <c r="G137" s="26"/>
      <c r="H137" s="135">
        <f t="shared" si="13"/>
        <v>0</v>
      </c>
      <c r="J137" s="90"/>
    </row>
    <row r="138" spans="2:10" s="89" customFormat="1">
      <c r="B138" s="136">
        <f>+COUNT($B$134:B137)+1</f>
        <v>4</v>
      </c>
      <c r="C138" s="58" t="s">
        <v>453</v>
      </c>
      <c r="D138" s="59" t="s">
        <v>454</v>
      </c>
      <c r="E138" s="57" t="s">
        <v>71</v>
      </c>
      <c r="F138" s="57">
        <v>16</v>
      </c>
      <c r="G138" s="26"/>
      <c r="H138" s="135">
        <f t="shared" ref="H138" si="14">+$F138*G138</f>
        <v>0</v>
      </c>
      <c r="J138" s="90"/>
    </row>
    <row r="139" spans="2:10" s="89" customFormat="1" ht="15.75" customHeight="1">
      <c r="B139" s="141"/>
      <c r="C139" s="142"/>
      <c r="D139" s="143"/>
      <c r="E139" s="144"/>
      <c r="F139" s="145"/>
      <c r="G139" s="64"/>
      <c r="H139" s="146"/>
    </row>
    <row r="140" spans="2:10" s="89" customFormat="1" ht="16.5" thickBot="1">
      <c r="B140" s="147"/>
      <c r="C140" s="148"/>
      <c r="D140" s="148"/>
      <c r="E140" s="149"/>
      <c r="F140" s="149"/>
      <c r="G140" s="25" t="str">
        <f>C133&amp;" SKUPAJ:"</f>
        <v>TUJE STORITVE SKUPAJ:</v>
      </c>
      <c r="H140" s="150">
        <f>SUM(H$135:H$138)</f>
        <v>0</v>
      </c>
    </row>
  </sheetData>
  <sheetProtection algorithmName="SHA-512" hashValue="yckHT/nzFZd+pa9W7retGGlyJ6ldS6g2a6Oi2Ud0HJeR/E5kquWSle1JX1t0+IMxLrgnzqsIJrqNDdfAQGncWQ==" saltValue="OYCCf4v4pDMjVkHELNjNEA==" spinCount="100000" sheet="1" objects="1" scenarios="1"/>
  <mergeCells count="30">
    <mergeCell ref="C134:F134"/>
    <mergeCell ref="B20:F20"/>
    <mergeCell ref="C24:F24"/>
    <mergeCell ref="C27:F27"/>
    <mergeCell ref="C28:F28"/>
    <mergeCell ref="C39:F39"/>
    <mergeCell ref="C45:F45"/>
    <mergeCell ref="C133:D133"/>
    <mergeCell ref="C124:F124"/>
    <mergeCell ref="C76:D76"/>
    <mergeCell ref="C77:F77"/>
    <mergeCell ref="C68:D68"/>
    <mergeCell ref="C69:F69"/>
    <mergeCell ref="C70:F70"/>
    <mergeCell ref="C71:F71"/>
    <mergeCell ref="C61:F61"/>
    <mergeCell ref="C51:F51"/>
    <mergeCell ref="C53:F53"/>
    <mergeCell ref="C57:F57"/>
    <mergeCell ref="C60:F60"/>
    <mergeCell ref="C123:F123"/>
    <mergeCell ref="C78:F78"/>
    <mergeCell ref="C94:F94"/>
    <mergeCell ref="C98:F98"/>
    <mergeCell ref="C99:F99"/>
    <mergeCell ref="C22:D22"/>
    <mergeCell ref="C23:F23"/>
    <mergeCell ref="C38:F38"/>
    <mergeCell ref="C44:D44"/>
    <mergeCell ref="C46:F46"/>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23" min="1" max="7" man="1"/>
    <brk id="52" min="1"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C4E58-FDBF-49F3-8F4D-5E89CBB04B4F}">
  <sheetPr>
    <tabColor rgb="FF00339C"/>
  </sheetPr>
  <dimension ref="B1:K118"/>
  <sheetViews>
    <sheetView view="pageBreakPreview" zoomScaleNormal="100" zoomScaleSheetLayoutView="100" workbookViewId="0">
      <selection activeCell="E11" sqref="E11"/>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58</v>
      </c>
      <c r="C1" s="85" t="str">
        <f ca="1">MID(CELL("filename",A1),FIND("]",CELL("filename",A1))+1,255)</f>
        <v>HODNIK ZA PEŠCE</v>
      </c>
    </row>
    <row r="3" spans="2:10">
      <c r="B3" s="91" t="s">
        <v>14</v>
      </c>
    </row>
    <row r="4" spans="2:10">
      <c r="B4" s="93" t="str">
        <f ca="1">"REKAPITULACIJA "&amp;C1</f>
        <v>REKAPITULACIJA HODNIK ZA PEŠCE</v>
      </c>
      <c r="C4" s="94"/>
      <c r="D4" s="94"/>
      <c r="E4" s="95"/>
      <c r="F4" s="95"/>
      <c r="G4" s="19"/>
      <c r="H4" s="57"/>
      <c r="I4" s="96"/>
    </row>
    <row r="5" spans="2:10">
      <c r="B5" s="97"/>
      <c r="C5" s="98"/>
      <c r="D5" s="99"/>
      <c r="H5" s="100"/>
      <c r="I5" s="101"/>
      <c r="J5" s="102"/>
    </row>
    <row r="6" spans="2:10">
      <c r="B6" s="103" t="s">
        <v>47</v>
      </c>
      <c r="D6" s="104" t="str">
        <f>VLOOKUP(B6,$B$18:$H$9876,2,FALSE)</f>
        <v>PREDDELA</v>
      </c>
      <c r="E6" s="105"/>
      <c r="F6" s="88"/>
      <c r="H6" s="106">
        <f>VLOOKUP($D6&amp;" SKUPAJ:",$G$18:H$9876,2,FALSE)</f>
        <v>0</v>
      </c>
      <c r="I6" s="107"/>
      <c r="J6" s="108"/>
    </row>
    <row r="7" spans="2:10">
      <c r="B7" s="103"/>
      <c r="D7" s="104"/>
      <c r="E7" s="105"/>
      <c r="F7" s="88"/>
      <c r="H7" s="106"/>
      <c r="I7" s="109"/>
      <c r="J7" s="110"/>
    </row>
    <row r="8" spans="2:10">
      <c r="B8" s="103" t="s">
        <v>48</v>
      </c>
      <c r="D8" s="104" t="str">
        <f>VLOOKUP(B8,$B$18:$H$9876,2,FALSE)</f>
        <v>ZEMELJSKA DELA IN TEMELJENJE</v>
      </c>
      <c r="E8" s="105"/>
      <c r="F8" s="88"/>
      <c r="H8" s="106">
        <f>VLOOKUP($D8&amp;" SKUPAJ:",$G$18:H$9876,2,FALSE)</f>
        <v>0</v>
      </c>
      <c r="I8" s="111"/>
      <c r="J8" s="112"/>
    </row>
    <row r="9" spans="2:10">
      <c r="B9" s="103"/>
      <c r="D9" s="104"/>
      <c r="E9" s="105"/>
      <c r="F9" s="88"/>
      <c r="H9" s="106"/>
      <c r="I9" s="96"/>
    </row>
    <row r="10" spans="2:10">
      <c r="B10" s="103" t="s">
        <v>45</v>
      </c>
      <c r="D10" s="104" t="str">
        <f>VLOOKUP(B10,$B$18:$H$9876,2,FALSE)</f>
        <v>VOZIŠČE KONSTRUKCIJE</v>
      </c>
      <c r="E10" s="105"/>
      <c r="F10" s="88"/>
      <c r="H10" s="106">
        <f>VLOOKUP($D10&amp;" SKUPAJ:",$G$18:H$9876,2,FALSE)</f>
        <v>0</v>
      </c>
    </row>
    <row r="11" spans="2:10">
      <c r="B11" s="103"/>
      <c r="D11" s="104"/>
      <c r="E11" s="105"/>
      <c r="F11" s="88"/>
      <c r="H11" s="106"/>
    </row>
    <row r="12" spans="2:10">
      <c r="B12" s="103" t="s">
        <v>53</v>
      </c>
      <c r="D12" s="104" t="str">
        <f>VLOOKUP(B12,$B$18:$H$9876,2,FALSE)</f>
        <v>GRADBENA IN OBRTNIŠKA DELA</v>
      </c>
      <c r="E12" s="105"/>
      <c r="F12" s="88"/>
      <c r="H12" s="106">
        <f>VLOOKUP($D12&amp;" SKUPAJ:",$G$18:H$9876,2,FALSE)</f>
        <v>0</v>
      </c>
      <c r="I12" s="111"/>
      <c r="J12" s="112"/>
    </row>
    <row r="13" spans="2:10">
      <c r="B13" s="103"/>
      <c r="D13" s="104"/>
      <c r="E13" s="105"/>
      <c r="F13" s="88"/>
      <c r="H13" s="106"/>
    </row>
    <row r="14" spans="2:10">
      <c r="B14" s="103" t="s">
        <v>69</v>
      </c>
      <c r="D14" s="104" t="str">
        <f>VLOOKUP(B14,$B$18:$H$9876,2,FALSE)</f>
        <v>TUJE STORITVE</v>
      </c>
      <c r="E14" s="105"/>
      <c r="F14" s="88"/>
      <c r="H14" s="106">
        <f>VLOOKUP($D14&amp;" SKUPAJ:",$G$18:H$9876,2,FALSE)</f>
        <v>0</v>
      </c>
      <c r="I14" s="111"/>
      <c r="J14" s="112"/>
    </row>
    <row r="15" spans="2:10" s="89" customFormat="1" ht="16.5" thickBot="1">
      <c r="B15" s="113"/>
      <c r="C15" s="114"/>
      <c r="D15" s="115"/>
      <c r="E15" s="116"/>
      <c r="F15" s="117"/>
      <c r="G15" s="20"/>
      <c r="H15" s="118"/>
    </row>
    <row r="16" spans="2:10" s="89" customFormat="1" ht="16.5" thickTop="1">
      <c r="B16" s="119"/>
      <c r="C16" s="120"/>
      <c r="D16" s="121"/>
      <c r="E16" s="122"/>
      <c r="F16" s="123"/>
      <c r="G16" s="21" t="str">
        <f ca="1">"SKUPAJ "&amp;C1&amp;" (BREZ DDV):"</f>
        <v>SKUPAJ HODNIK ZA PEŠCE (BREZ DDV):</v>
      </c>
      <c r="H16" s="124">
        <f>ROUND(SUM(H6:H14),2)</f>
        <v>0</v>
      </c>
    </row>
    <row r="18" spans="2:11" s="89" customFormat="1" ht="16.5" thickBot="1">
      <c r="B18" s="125" t="s">
        <v>0</v>
      </c>
      <c r="C18" s="126" t="s">
        <v>1</v>
      </c>
      <c r="D18" s="127" t="s">
        <v>2</v>
      </c>
      <c r="E18" s="128" t="s">
        <v>3</v>
      </c>
      <c r="F18" s="128" t="s">
        <v>4</v>
      </c>
      <c r="G18" s="22" t="s">
        <v>5</v>
      </c>
      <c r="H18" s="128" t="s">
        <v>6</v>
      </c>
    </row>
    <row r="20" spans="2:11">
      <c r="B20" s="129"/>
      <c r="C20" s="129"/>
      <c r="D20" s="129"/>
      <c r="E20" s="129"/>
      <c r="F20" s="129"/>
      <c r="G20" s="78"/>
      <c r="H20" s="129"/>
    </row>
    <row r="22" spans="2:11" s="89" customFormat="1">
      <c r="B22" s="130" t="s">
        <v>47</v>
      </c>
      <c r="C22" s="182" t="s">
        <v>97</v>
      </c>
      <c r="D22" s="182"/>
      <c r="E22" s="131"/>
      <c r="F22" s="132"/>
      <c r="G22" s="23"/>
      <c r="H22" s="133"/>
    </row>
    <row r="23" spans="2:11" s="89" customFormat="1" ht="50.1" customHeight="1">
      <c r="B23" s="134"/>
      <c r="C23" s="184" t="s">
        <v>893</v>
      </c>
      <c r="D23" s="184"/>
      <c r="E23" s="184"/>
      <c r="F23" s="184"/>
      <c r="G23" s="24"/>
      <c r="H23" s="135"/>
    </row>
    <row r="24" spans="2:11" s="89" customFormat="1">
      <c r="B24" s="134" t="s">
        <v>67</v>
      </c>
      <c r="C24" s="183" t="s">
        <v>129</v>
      </c>
      <c r="D24" s="183"/>
      <c r="E24" s="183"/>
      <c r="F24" s="183"/>
      <c r="G24" s="24"/>
      <c r="H24" s="135"/>
      <c r="K24" s="87"/>
    </row>
    <row r="25" spans="2:11" s="89" customFormat="1" ht="31.5">
      <c r="B25" s="136">
        <f>+COUNT($B$23:B24)+1</f>
        <v>1</v>
      </c>
      <c r="C25" s="58" t="s">
        <v>337</v>
      </c>
      <c r="D25" s="59" t="s">
        <v>952</v>
      </c>
      <c r="E25" s="57" t="s">
        <v>24</v>
      </c>
      <c r="F25" s="57">
        <v>600</v>
      </c>
      <c r="G25" s="26"/>
      <c r="H25" s="135">
        <f t="shared" ref="H25:H28" si="0">+$F25*G25</f>
        <v>0</v>
      </c>
      <c r="K25" s="87"/>
    </row>
    <row r="26" spans="2:11" s="89" customFormat="1" ht="31.5">
      <c r="B26" s="136">
        <f>+COUNT($B$23:B25)+1</f>
        <v>2</v>
      </c>
      <c r="C26" s="137" t="s">
        <v>142</v>
      </c>
      <c r="D26" s="138" t="s">
        <v>953</v>
      </c>
      <c r="E26" s="139" t="s">
        <v>24</v>
      </c>
      <c r="F26" s="139">
        <v>240</v>
      </c>
      <c r="G26" s="65"/>
      <c r="H26" s="135">
        <f t="shared" si="0"/>
        <v>0</v>
      </c>
      <c r="K26" s="87"/>
    </row>
    <row r="27" spans="2:11" s="89" customFormat="1" ht="31.5">
      <c r="B27" s="136">
        <f>+COUNT($B$23:B26)+1</f>
        <v>3</v>
      </c>
      <c r="C27" s="58" t="s">
        <v>341</v>
      </c>
      <c r="D27" s="59" t="s">
        <v>954</v>
      </c>
      <c r="E27" s="57" t="s">
        <v>54</v>
      </c>
      <c r="F27" s="57">
        <v>40</v>
      </c>
      <c r="G27" s="26"/>
      <c r="H27" s="135">
        <f t="shared" si="0"/>
        <v>0</v>
      </c>
      <c r="K27" s="87"/>
    </row>
    <row r="28" spans="2:11" s="89" customFormat="1" ht="31.5">
      <c r="B28" s="136">
        <f>+COUNT($B$23:B27)+1</f>
        <v>4</v>
      </c>
      <c r="C28" s="58" t="s">
        <v>341</v>
      </c>
      <c r="D28" s="59" t="s">
        <v>955</v>
      </c>
      <c r="E28" s="57" t="s">
        <v>54</v>
      </c>
      <c r="F28" s="57">
        <v>60</v>
      </c>
      <c r="G28" s="26"/>
      <c r="H28" s="135">
        <f t="shared" si="0"/>
        <v>0</v>
      </c>
      <c r="K28" s="87"/>
    </row>
    <row r="29" spans="2:11" s="89" customFormat="1" ht="47.25">
      <c r="B29" s="136">
        <f>+COUNT($B$23:B28)+1</f>
        <v>5</v>
      </c>
      <c r="C29" s="58" t="s">
        <v>149</v>
      </c>
      <c r="D29" s="59" t="s">
        <v>692</v>
      </c>
      <c r="E29" s="57" t="s">
        <v>54</v>
      </c>
      <c r="F29" s="57">
        <v>65</v>
      </c>
      <c r="G29" s="26"/>
      <c r="H29" s="135">
        <f t="shared" ref="H29:H30" si="1">+$F29*G29</f>
        <v>0</v>
      </c>
      <c r="K29" s="87"/>
    </row>
    <row r="30" spans="2:11" s="89" customFormat="1" ht="47.25">
      <c r="B30" s="136">
        <f>+COUNT($B$23:B29)+1</f>
        <v>6</v>
      </c>
      <c r="C30" s="58" t="s">
        <v>150</v>
      </c>
      <c r="D30" s="59" t="s">
        <v>693</v>
      </c>
      <c r="E30" s="57" t="s">
        <v>54</v>
      </c>
      <c r="F30" s="57">
        <v>90</v>
      </c>
      <c r="G30" s="26"/>
      <c r="H30" s="135">
        <f t="shared" si="1"/>
        <v>0</v>
      </c>
      <c r="K30" s="87"/>
    </row>
    <row r="31" spans="2:11" s="89" customFormat="1" ht="47.25">
      <c r="B31" s="136">
        <f>+COUNT($B$23:B30)+1</f>
        <v>7</v>
      </c>
      <c r="C31" s="58" t="s">
        <v>159</v>
      </c>
      <c r="D31" s="59" t="s">
        <v>956</v>
      </c>
      <c r="E31" s="57" t="s">
        <v>24</v>
      </c>
      <c r="F31" s="57">
        <v>80</v>
      </c>
      <c r="G31" s="26"/>
      <c r="H31" s="135">
        <f t="shared" ref="H31:H38" si="2">+$F31*G31</f>
        <v>0</v>
      </c>
      <c r="K31" s="87"/>
    </row>
    <row r="32" spans="2:11" s="89" customFormat="1" ht="31.5">
      <c r="B32" s="136">
        <f>+COUNT($B$23:B31)+1</f>
        <v>8</v>
      </c>
      <c r="C32" s="140" t="s">
        <v>142</v>
      </c>
      <c r="D32" s="59" t="s">
        <v>685</v>
      </c>
      <c r="E32" s="57" t="s">
        <v>23</v>
      </c>
      <c r="F32" s="57">
        <v>17</v>
      </c>
      <c r="G32" s="26"/>
      <c r="H32" s="135">
        <f t="shared" si="2"/>
        <v>0</v>
      </c>
      <c r="K32" s="87"/>
    </row>
    <row r="33" spans="2:8" s="89" customFormat="1" ht="47.25">
      <c r="B33" s="136">
        <f>+COUNT($B$23:B32)+1</f>
        <v>9</v>
      </c>
      <c r="C33" s="58" t="s">
        <v>341</v>
      </c>
      <c r="D33" s="59" t="s">
        <v>957</v>
      </c>
      <c r="E33" s="57" t="s">
        <v>54</v>
      </c>
      <c r="F33" s="57">
        <v>30</v>
      </c>
      <c r="G33" s="26"/>
      <c r="H33" s="135">
        <f t="shared" si="2"/>
        <v>0</v>
      </c>
    </row>
    <row r="34" spans="2:8" s="89" customFormat="1" ht="31.5">
      <c r="B34" s="136">
        <f>+COUNT($B$23:B33)+1</f>
        <v>10</v>
      </c>
      <c r="C34" s="58" t="s">
        <v>342</v>
      </c>
      <c r="D34" s="59" t="s">
        <v>958</v>
      </c>
      <c r="E34" s="57" t="s">
        <v>54</v>
      </c>
      <c r="F34" s="57">
        <v>25</v>
      </c>
      <c r="G34" s="26"/>
      <c r="H34" s="135">
        <f t="shared" si="2"/>
        <v>0</v>
      </c>
    </row>
    <row r="35" spans="2:8" s="89" customFormat="1" ht="63">
      <c r="B35" s="136">
        <f>+COUNT($B$23:B34)+1</f>
        <v>11</v>
      </c>
      <c r="C35" s="140" t="s">
        <v>343</v>
      </c>
      <c r="D35" s="59" t="s">
        <v>959</v>
      </c>
      <c r="E35" s="57" t="s">
        <v>25</v>
      </c>
      <c r="F35" s="57">
        <v>0.7</v>
      </c>
      <c r="G35" s="26"/>
      <c r="H35" s="135">
        <f t="shared" si="2"/>
        <v>0</v>
      </c>
    </row>
    <row r="36" spans="2:8" s="89" customFormat="1" ht="47.25">
      <c r="B36" s="136">
        <f>+COUNT($B$23:B35)+1</f>
        <v>12</v>
      </c>
      <c r="C36" s="140" t="s">
        <v>344</v>
      </c>
      <c r="D36" s="59" t="s">
        <v>960</v>
      </c>
      <c r="E36" s="57" t="s">
        <v>25</v>
      </c>
      <c r="F36" s="57">
        <v>1.6</v>
      </c>
      <c r="G36" s="26"/>
      <c r="H36" s="135">
        <f t="shared" si="2"/>
        <v>0</v>
      </c>
    </row>
    <row r="37" spans="2:8" s="89" customFormat="1" ht="47.25">
      <c r="B37" s="136">
        <f>+COUNT($B$23:B36)+1</f>
        <v>13</v>
      </c>
      <c r="C37" s="140" t="s">
        <v>345</v>
      </c>
      <c r="D37" s="59" t="s">
        <v>961</v>
      </c>
      <c r="E37" s="57" t="s">
        <v>346</v>
      </c>
      <c r="F37" s="57">
        <v>8.1999999999999993</v>
      </c>
      <c r="G37" s="26"/>
      <c r="H37" s="135">
        <f t="shared" si="2"/>
        <v>0</v>
      </c>
    </row>
    <row r="38" spans="2:8" s="89" customFormat="1" ht="47.25">
      <c r="B38" s="136">
        <f>+COUNT($B$23:B37)+1</f>
        <v>14</v>
      </c>
      <c r="C38" s="140" t="s">
        <v>347</v>
      </c>
      <c r="D38" s="59" t="s">
        <v>962</v>
      </c>
      <c r="E38" s="57" t="s">
        <v>25</v>
      </c>
      <c r="F38" s="57">
        <v>3.6</v>
      </c>
      <c r="G38" s="26"/>
      <c r="H38" s="135">
        <f t="shared" si="2"/>
        <v>0</v>
      </c>
    </row>
    <row r="39" spans="2:8" s="89" customFormat="1" ht="15.75" customHeight="1">
      <c r="B39" s="141"/>
      <c r="C39" s="142"/>
      <c r="D39" s="143"/>
      <c r="E39" s="144"/>
      <c r="F39" s="145"/>
      <c r="G39" s="64"/>
      <c r="H39" s="146"/>
    </row>
    <row r="40" spans="2:8" s="89" customFormat="1" ht="16.5" thickBot="1">
      <c r="B40" s="147"/>
      <c r="C40" s="148"/>
      <c r="D40" s="148"/>
      <c r="E40" s="149"/>
      <c r="F40" s="149"/>
      <c r="G40" s="25" t="str">
        <f>C22&amp;" SKUPAJ:"</f>
        <v>PREDDELA SKUPAJ:</v>
      </c>
      <c r="H40" s="150">
        <f>SUM(H$24:H$38)</f>
        <v>0</v>
      </c>
    </row>
    <row r="41" spans="2:8" s="89" customFormat="1">
      <c r="B41" s="141"/>
      <c r="C41" s="142"/>
      <c r="D41" s="143"/>
      <c r="E41" s="144"/>
      <c r="F41" s="145"/>
      <c r="G41" s="64"/>
      <c r="H41" s="146"/>
    </row>
    <row r="42" spans="2:8" s="89" customFormat="1">
      <c r="B42" s="130" t="s">
        <v>48</v>
      </c>
      <c r="C42" s="182" t="s">
        <v>168</v>
      </c>
      <c r="D42" s="182"/>
      <c r="E42" s="131"/>
      <c r="F42" s="132"/>
      <c r="G42" s="23"/>
      <c r="H42" s="133"/>
    </row>
    <row r="43" spans="2:8" s="89" customFormat="1">
      <c r="B43" s="134" t="s">
        <v>74</v>
      </c>
      <c r="C43" s="183" t="s">
        <v>121</v>
      </c>
      <c r="D43" s="183"/>
      <c r="E43" s="183"/>
      <c r="F43" s="183"/>
      <c r="G43" s="24"/>
      <c r="H43" s="135"/>
    </row>
    <row r="44" spans="2:8" s="89" customFormat="1" ht="31.5">
      <c r="B44" s="136">
        <f>+COUNT($B$43:B43)+1</f>
        <v>1</v>
      </c>
      <c r="C44" s="58" t="s">
        <v>169</v>
      </c>
      <c r="D44" s="59" t="s">
        <v>835</v>
      </c>
      <c r="E44" s="57" t="s">
        <v>25</v>
      </c>
      <c r="F44" s="57">
        <v>298</v>
      </c>
      <c r="G44" s="26"/>
      <c r="H44" s="135">
        <f t="shared" ref="H44:H54" si="3">+$F44*G44</f>
        <v>0</v>
      </c>
    </row>
    <row r="45" spans="2:8" s="89" customFormat="1" ht="31.5">
      <c r="B45" s="136">
        <f>+COUNT($B$43:B44)+1</f>
        <v>2</v>
      </c>
      <c r="C45" s="58" t="s">
        <v>170</v>
      </c>
      <c r="D45" s="59" t="s">
        <v>711</v>
      </c>
      <c r="E45" s="57" t="s">
        <v>25</v>
      </c>
      <c r="F45" s="57">
        <v>2080</v>
      </c>
      <c r="G45" s="26"/>
      <c r="H45" s="135">
        <f t="shared" si="3"/>
        <v>0</v>
      </c>
    </row>
    <row r="46" spans="2:8" s="89" customFormat="1" ht="31.5">
      <c r="B46" s="136">
        <f>+COUNT($B$43:B45)+1</f>
        <v>3</v>
      </c>
      <c r="C46" s="58" t="s">
        <v>171</v>
      </c>
      <c r="D46" s="59" t="s">
        <v>712</v>
      </c>
      <c r="E46" s="57" t="s">
        <v>25</v>
      </c>
      <c r="F46" s="57">
        <v>76</v>
      </c>
      <c r="G46" s="26"/>
      <c r="H46" s="135">
        <f t="shared" si="3"/>
        <v>0</v>
      </c>
    </row>
    <row r="47" spans="2:8" s="89" customFormat="1" ht="31.5">
      <c r="B47" s="136">
        <f>+COUNT($B$43:B46)+1</f>
        <v>4</v>
      </c>
      <c r="C47" s="58" t="s">
        <v>170</v>
      </c>
      <c r="D47" s="59" t="s">
        <v>714</v>
      </c>
      <c r="E47" s="57" t="s">
        <v>25</v>
      </c>
      <c r="F47" s="57">
        <v>130</v>
      </c>
      <c r="G47" s="26"/>
      <c r="H47" s="135">
        <f t="shared" si="3"/>
        <v>0</v>
      </c>
    </row>
    <row r="48" spans="2:8" s="89" customFormat="1">
      <c r="B48" s="134" t="s">
        <v>75</v>
      </c>
      <c r="C48" s="183" t="s">
        <v>130</v>
      </c>
      <c r="D48" s="183"/>
      <c r="E48" s="183"/>
      <c r="F48" s="183"/>
      <c r="G48" s="24"/>
      <c r="H48" s="135"/>
    </row>
    <row r="49" spans="2:10" s="89" customFormat="1" ht="31.5">
      <c r="B49" s="136">
        <f>+COUNT($B$43:B48)+1</f>
        <v>5</v>
      </c>
      <c r="C49" s="58" t="s">
        <v>181</v>
      </c>
      <c r="D49" s="59" t="s">
        <v>720</v>
      </c>
      <c r="E49" s="57" t="s">
        <v>24</v>
      </c>
      <c r="F49" s="57">
        <v>2150</v>
      </c>
      <c r="G49" s="26"/>
      <c r="H49" s="135">
        <f t="shared" si="3"/>
        <v>0</v>
      </c>
    </row>
    <row r="50" spans="2:10" s="89" customFormat="1" ht="31.5">
      <c r="B50" s="136">
        <f>+COUNT($B$43:B49)+1</f>
        <v>6</v>
      </c>
      <c r="C50" s="58" t="s">
        <v>182</v>
      </c>
      <c r="D50" s="59" t="s">
        <v>721</v>
      </c>
      <c r="E50" s="57" t="s">
        <v>24</v>
      </c>
      <c r="F50" s="57">
        <v>450</v>
      </c>
      <c r="G50" s="26"/>
      <c r="H50" s="135">
        <f t="shared" si="3"/>
        <v>0</v>
      </c>
    </row>
    <row r="51" spans="2:10" s="89" customFormat="1">
      <c r="B51" s="134" t="s">
        <v>103</v>
      </c>
      <c r="C51" s="183" t="s">
        <v>131</v>
      </c>
      <c r="D51" s="183"/>
      <c r="E51" s="183"/>
      <c r="F51" s="183"/>
      <c r="G51" s="24"/>
      <c r="H51" s="135"/>
    </row>
    <row r="52" spans="2:10" s="89" customFormat="1" ht="31.5">
      <c r="B52" s="136">
        <f>+COUNT($B$43:B51)+1</f>
        <v>7</v>
      </c>
      <c r="C52" s="58" t="s">
        <v>183</v>
      </c>
      <c r="D52" s="59" t="s">
        <v>963</v>
      </c>
      <c r="E52" s="57" t="s">
        <v>24</v>
      </c>
      <c r="F52" s="57">
        <v>2400</v>
      </c>
      <c r="G52" s="26"/>
      <c r="H52" s="135">
        <f t="shared" si="3"/>
        <v>0</v>
      </c>
    </row>
    <row r="53" spans="2:10" s="89" customFormat="1">
      <c r="B53" s="134" t="s">
        <v>76</v>
      </c>
      <c r="C53" s="183" t="s">
        <v>184</v>
      </c>
      <c r="D53" s="183"/>
      <c r="E53" s="183"/>
      <c r="F53" s="183"/>
      <c r="G53" s="24"/>
      <c r="H53" s="135"/>
    </row>
    <row r="54" spans="2:10" s="89" customFormat="1" ht="31.5">
      <c r="B54" s="136">
        <f>+COUNT($B$43:B53)+1</f>
        <v>8</v>
      </c>
      <c r="C54" s="58" t="s">
        <v>185</v>
      </c>
      <c r="D54" s="59" t="s">
        <v>964</v>
      </c>
      <c r="E54" s="57" t="s">
        <v>25</v>
      </c>
      <c r="F54" s="57">
        <v>1460</v>
      </c>
      <c r="G54" s="26"/>
      <c r="H54" s="135">
        <f t="shared" si="3"/>
        <v>0</v>
      </c>
    </row>
    <row r="55" spans="2:10" s="89" customFormat="1">
      <c r="B55" s="134" t="s">
        <v>78</v>
      </c>
      <c r="C55" s="183" t="s">
        <v>122</v>
      </c>
      <c r="D55" s="183"/>
      <c r="E55" s="183"/>
      <c r="F55" s="183"/>
      <c r="G55" s="24"/>
      <c r="H55" s="135"/>
    </row>
    <row r="56" spans="2:10" s="89" customFormat="1" ht="51" customHeight="1">
      <c r="B56" s="134"/>
      <c r="C56" s="184" t="s">
        <v>893</v>
      </c>
      <c r="D56" s="184"/>
      <c r="E56" s="184"/>
      <c r="F56" s="184"/>
      <c r="G56" s="24"/>
      <c r="H56" s="135"/>
    </row>
    <row r="57" spans="2:10" s="89" customFormat="1" ht="31.5">
      <c r="B57" s="136">
        <f>+COUNT($B$43:B56)+1</f>
        <v>9</v>
      </c>
      <c r="C57" s="58" t="s">
        <v>194</v>
      </c>
      <c r="D57" s="151" t="s">
        <v>1375</v>
      </c>
      <c r="E57" s="57" t="s">
        <v>25</v>
      </c>
      <c r="F57" s="57">
        <v>298</v>
      </c>
      <c r="G57" s="26"/>
      <c r="H57" s="135">
        <f t="shared" ref="H57:H60" si="4">+$F57*G57</f>
        <v>0</v>
      </c>
    </row>
    <row r="58" spans="2:10" s="89" customFormat="1" ht="31.5">
      <c r="B58" s="136">
        <f>+COUNT($B$43:B57)+1</f>
        <v>10</v>
      </c>
      <c r="C58" s="58" t="s">
        <v>348</v>
      </c>
      <c r="D58" s="151" t="s">
        <v>1376</v>
      </c>
      <c r="E58" s="57" t="s">
        <v>25</v>
      </c>
      <c r="F58" s="57">
        <v>2080</v>
      </c>
      <c r="G58" s="26"/>
      <c r="H58" s="135">
        <f t="shared" si="4"/>
        <v>0</v>
      </c>
      <c r="J58" s="90"/>
    </row>
    <row r="59" spans="2:10" s="89" customFormat="1" ht="31.5">
      <c r="B59" s="136">
        <f>+COUNT($B$43:B58)+1</f>
        <v>11</v>
      </c>
      <c r="C59" s="58" t="s">
        <v>349</v>
      </c>
      <c r="D59" s="151" t="s">
        <v>1377</v>
      </c>
      <c r="E59" s="57" t="s">
        <v>25</v>
      </c>
      <c r="F59" s="57">
        <v>76</v>
      </c>
      <c r="G59" s="26"/>
      <c r="H59" s="135">
        <f t="shared" si="4"/>
        <v>0</v>
      </c>
      <c r="J59" s="90"/>
    </row>
    <row r="60" spans="2:10" s="89" customFormat="1" ht="31.5">
      <c r="B60" s="136">
        <f>+COUNT($B$43:B59)+1</f>
        <v>12</v>
      </c>
      <c r="C60" s="58" t="s">
        <v>350</v>
      </c>
      <c r="D60" s="151" t="s">
        <v>1378</v>
      </c>
      <c r="E60" s="57" t="s">
        <v>25</v>
      </c>
      <c r="F60" s="57">
        <v>130</v>
      </c>
      <c r="G60" s="26"/>
      <c r="H60" s="135">
        <f t="shared" si="4"/>
        <v>0</v>
      </c>
      <c r="J60" s="90"/>
    </row>
    <row r="61" spans="2:10" s="89" customFormat="1" ht="15.75" customHeight="1">
      <c r="B61" s="141"/>
      <c r="C61" s="142"/>
      <c r="D61" s="143"/>
      <c r="E61" s="144"/>
      <c r="F61" s="145"/>
      <c r="G61" s="64"/>
      <c r="H61" s="146"/>
    </row>
    <row r="62" spans="2:10" s="89" customFormat="1" ht="16.5" thickBot="1">
      <c r="B62" s="147"/>
      <c r="C62" s="148"/>
      <c r="D62" s="148"/>
      <c r="E62" s="149"/>
      <c r="F62" s="149"/>
      <c r="G62" s="25" t="str">
        <f>C42&amp;" SKUPAJ:"</f>
        <v>ZEMELJSKA DELA IN TEMELJENJE SKUPAJ:</v>
      </c>
      <c r="H62" s="150">
        <f>SUM(H$44:H$60)</f>
        <v>0</v>
      </c>
    </row>
    <row r="63" spans="2:10" s="89" customFormat="1">
      <c r="B63" s="152"/>
      <c r="C63" s="142"/>
      <c r="D63" s="153"/>
      <c r="E63" s="154"/>
      <c r="F63" s="145"/>
      <c r="G63" s="64"/>
      <c r="H63" s="146"/>
      <c r="J63" s="90"/>
    </row>
    <row r="64" spans="2:10" s="89" customFormat="1">
      <c r="B64" s="130" t="s">
        <v>45</v>
      </c>
      <c r="C64" s="182" t="s">
        <v>79</v>
      </c>
      <c r="D64" s="182"/>
      <c r="E64" s="131"/>
      <c r="F64" s="132"/>
      <c r="G64" s="23"/>
      <c r="H64" s="133"/>
      <c r="J64" s="90"/>
    </row>
    <row r="65" spans="2:10" s="89" customFormat="1">
      <c r="B65" s="134" t="s">
        <v>80</v>
      </c>
      <c r="C65" s="183" t="s">
        <v>84</v>
      </c>
      <c r="D65" s="183"/>
      <c r="E65" s="183"/>
      <c r="F65" s="183"/>
      <c r="G65" s="24"/>
      <c r="H65" s="135"/>
    </row>
    <row r="66" spans="2:10" s="89" customFormat="1" ht="47.25">
      <c r="B66" s="136">
        <f>+COUNT($B$65:B65)+1</f>
        <v>1</v>
      </c>
      <c r="C66" s="58" t="s">
        <v>198</v>
      </c>
      <c r="D66" s="59" t="s">
        <v>1402</v>
      </c>
      <c r="E66" s="57" t="s">
        <v>24</v>
      </c>
      <c r="F66" s="57">
        <v>880</v>
      </c>
      <c r="G66" s="26"/>
      <c r="H66" s="135">
        <f t="shared" ref="H66" si="5">+$F66*G66</f>
        <v>0</v>
      </c>
      <c r="J66" s="90"/>
    </row>
    <row r="67" spans="2:10" s="89" customFormat="1">
      <c r="B67" s="134" t="s">
        <v>81</v>
      </c>
      <c r="C67" s="183" t="s">
        <v>195</v>
      </c>
      <c r="D67" s="183"/>
      <c r="E67" s="183"/>
      <c r="F67" s="183"/>
      <c r="G67" s="24"/>
      <c r="H67" s="135"/>
    </row>
    <row r="68" spans="2:10" s="89" customFormat="1" ht="31.5">
      <c r="B68" s="136">
        <f>+COUNT($B$65:B67)+1</f>
        <v>2</v>
      </c>
      <c r="C68" s="58" t="s">
        <v>196</v>
      </c>
      <c r="D68" s="59" t="s">
        <v>197</v>
      </c>
      <c r="E68" s="57" t="s">
        <v>25</v>
      </c>
      <c r="F68" s="57">
        <v>720</v>
      </c>
      <c r="G68" s="26"/>
      <c r="H68" s="135">
        <f>+$F68*G68</f>
        <v>0</v>
      </c>
      <c r="J68" s="90"/>
    </row>
    <row r="69" spans="2:10" s="89" customFormat="1" ht="15.75" customHeight="1">
      <c r="B69" s="134" t="s">
        <v>83</v>
      </c>
      <c r="C69" s="183" t="s">
        <v>82</v>
      </c>
      <c r="D69" s="183"/>
      <c r="E69" s="183"/>
      <c r="F69" s="183"/>
      <c r="G69" s="24"/>
      <c r="H69" s="135"/>
    </row>
    <row r="70" spans="2:10" s="89" customFormat="1">
      <c r="B70" s="134" t="s">
        <v>85</v>
      </c>
      <c r="C70" s="183" t="s">
        <v>200</v>
      </c>
      <c r="D70" s="183"/>
      <c r="E70" s="183"/>
      <c r="F70" s="183"/>
      <c r="G70" s="24"/>
      <c r="H70" s="135"/>
      <c r="J70" s="90"/>
    </row>
    <row r="71" spans="2:10" s="89" customFormat="1" ht="47.25">
      <c r="B71" s="136">
        <f>+COUNT($B$65:B70)+1</f>
        <v>3</v>
      </c>
      <c r="C71" s="137" t="s">
        <v>202</v>
      </c>
      <c r="D71" s="138" t="s">
        <v>965</v>
      </c>
      <c r="E71" s="139" t="s">
        <v>24</v>
      </c>
      <c r="F71" s="139">
        <v>2520</v>
      </c>
      <c r="G71" s="26"/>
      <c r="H71" s="135">
        <f>+$F71*G71</f>
        <v>0</v>
      </c>
      <c r="J71" s="90"/>
    </row>
    <row r="72" spans="2:10" s="89" customFormat="1" ht="15.75" customHeight="1">
      <c r="B72" s="134" t="s">
        <v>89</v>
      </c>
      <c r="C72" s="183" t="s">
        <v>87</v>
      </c>
      <c r="D72" s="183"/>
      <c r="E72" s="183"/>
      <c r="F72" s="183"/>
      <c r="G72" s="24"/>
      <c r="H72" s="135"/>
    </row>
    <row r="73" spans="2:10" s="89" customFormat="1" ht="15.75" customHeight="1">
      <c r="B73" s="136">
        <f>+COUNT($B$65:B72)+1</f>
        <v>4</v>
      </c>
      <c r="C73" s="137" t="s">
        <v>321</v>
      </c>
      <c r="D73" s="138" t="s">
        <v>966</v>
      </c>
      <c r="E73" s="139" t="s">
        <v>54</v>
      </c>
      <c r="F73" s="139">
        <v>1420</v>
      </c>
      <c r="G73" s="26"/>
      <c r="H73" s="135">
        <f t="shared" ref="H73:H74" si="6">+$F73*G73</f>
        <v>0</v>
      </c>
    </row>
    <row r="74" spans="2:10" s="89" customFormat="1" ht="47.25">
      <c r="B74" s="136">
        <f>+COUNT($B$65:B73)+1</f>
        <v>5</v>
      </c>
      <c r="C74" s="137" t="s">
        <v>339</v>
      </c>
      <c r="D74" s="138" t="s">
        <v>967</v>
      </c>
      <c r="E74" s="139" t="s">
        <v>54</v>
      </c>
      <c r="F74" s="139">
        <v>362</v>
      </c>
      <c r="G74" s="26"/>
      <c r="H74" s="135">
        <f t="shared" si="6"/>
        <v>0</v>
      </c>
      <c r="J74" s="90"/>
    </row>
    <row r="75" spans="2:10" s="89" customFormat="1" ht="47.25">
      <c r="B75" s="136">
        <f>+COUNT($B$65:B74)+1</f>
        <v>6</v>
      </c>
      <c r="C75" s="137" t="s">
        <v>351</v>
      </c>
      <c r="D75" s="138" t="s">
        <v>968</v>
      </c>
      <c r="E75" s="139" t="s">
        <v>54</v>
      </c>
      <c r="F75" s="139">
        <v>2</v>
      </c>
      <c r="G75" s="26"/>
      <c r="H75" s="135">
        <f t="shared" ref="H75" si="7">+$F75*G75</f>
        <v>0</v>
      </c>
      <c r="J75" s="90"/>
    </row>
    <row r="76" spans="2:10" s="89" customFormat="1" ht="47.25">
      <c r="B76" s="136">
        <f>+COUNT($B$65:B75)+1</f>
        <v>7</v>
      </c>
      <c r="C76" s="137" t="s">
        <v>321</v>
      </c>
      <c r="D76" s="138" t="s">
        <v>969</v>
      </c>
      <c r="E76" s="139" t="s">
        <v>54</v>
      </c>
      <c r="F76" s="139">
        <v>1660</v>
      </c>
      <c r="G76" s="26"/>
      <c r="H76" s="135">
        <f t="shared" ref="H76" si="8">+$F76*G76</f>
        <v>0</v>
      </c>
      <c r="J76" s="90"/>
    </row>
    <row r="77" spans="2:10" s="89" customFormat="1" ht="15.75" customHeight="1">
      <c r="B77" s="141"/>
      <c r="C77" s="142"/>
      <c r="D77" s="143"/>
      <c r="E77" s="144"/>
      <c r="F77" s="145"/>
      <c r="G77" s="64"/>
      <c r="H77" s="146"/>
    </row>
    <row r="78" spans="2:10" s="89" customFormat="1" ht="16.5" thickBot="1">
      <c r="B78" s="147"/>
      <c r="C78" s="148"/>
      <c r="D78" s="148"/>
      <c r="E78" s="149"/>
      <c r="F78" s="149"/>
      <c r="G78" s="25" t="str">
        <f>C64&amp;" SKUPAJ:"</f>
        <v>VOZIŠČE KONSTRUKCIJE SKUPAJ:</v>
      </c>
      <c r="H78" s="150">
        <f>SUM(H$66:H$76)</f>
        <v>0</v>
      </c>
    </row>
    <row r="80" spans="2:10" s="89" customFormat="1">
      <c r="B80" s="130" t="s">
        <v>53</v>
      </c>
      <c r="C80" s="182" t="s">
        <v>106</v>
      </c>
      <c r="D80" s="182"/>
      <c r="E80" s="131"/>
      <c r="F80" s="132"/>
      <c r="G80" s="23"/>
      <c r="H80" s="133"/>
      <c r="J80" s="90"/>
    </row>
    <row r="81" spans="2:10" s="89" customFormat="1" ht="47.25">
      <c r="B81" s="136">
        <f>+COUNT(#REF!)+1</f>
        <v>1</v>
      </c>
      <c r="C81" s="58" t="s">
        <v>262</v>
      </c>
      <c r="D81" s="59" t="s">
        <v>970</v>
      </c>
      <c r="E81" s="57" t="s">
        <v>24</v>
      </c>
      <c r="F81" s="57">
        <v>0.8</v>
      </c>
      <c r="G81" s="26"/>
      <c r="H81" s="135">
        <f>+$F81*G81</f>
        <v>0</v>
      </c>
      <c r="J81" s="90"/>
    </row>
    <row r="82" spans="2:10" s="89" customFormat="1" ht="31.5">
      <c r="B82" s="136">
        <f>+COUNT($B$81:B81)+1</f>
        <v>2</v>
      </c>
      <c r="C82" s="137" t="s">
        <v>262</v>
      </c>
      <c r="D82" s="138" t="s">
        <v>971</v>
      </c>
      <c r="E82" s="139" t="s">
        <v>24</v>
      </c>
      <c r="F82" s="139">
        <v>20</v>
      </c>
      <c r="G82" s="65"/>
      <c r="H82" s="135">
        <f t="shared" ref="H82:H108" si="9">+$F82*G82</f>
        <v>0</v>
      </c>
      <c r="J82" s="90"/>
    </row>
    <row r="83" spans="2:10" s="89" customFormat="1" ht="31.5">
      <c r="B83" s="136">
        <f>+COUNT($B$81:B82)+1</f>
        <v>3</v>
      </c>
      <c r="C83" s="137" t="s">
        <v>273</v>
      </c>
      <c r="D83" s="138" t="s">
        <v>972</v>
      </c>
      <c r="E83" s="139" t="s">
        <v>23</v>
      </c>
      <c r="F83" s="139">
        <v>68</v>
      </c>
      <c r="G83" s="65"/>
      <c r="H83" s="135">
        <f t="shared" si="9"/>
        <v>0</v>
      </c>
      <c r="J83" s="90"/>
    </row>
    <row r="84" spans="2:10" s="89" customFormat="1" ht="47.25">
      <c r="B84" s="136">
        <f>+COUNT($B$81:B83)+1</f>
        <v>4</v>
      </c>
      <c r="C84" s="137" t="s">
        <v>274</v>
      </c>
      <c r="D84" s="138" t="s">
        <v>973</v>
      </c>
      <c r="E84" s="139" t="s">
        <v>25</v>
      </c>
      <c r="F84" s="139">
        <v>3.2</v>
      </c>
      <c r="G84" s="65"/>
      <c r="H84" s="135">
        <f t="shared" ref="H84:H92" si="10">+$F84*G84</f>
        <v>0</v>
      </c>
      <c r="J84" s="90"/>
    </row>
    <row r="85" spans="2:10" s="89" customFormat="1" ht="31.5">
      <c r="B85" s="136">
        <f>+COUNT($B$81:B84)+1</f>
        <v>5</v>
      </c>
      <c r="C85" s="137" t="s">
        <v>275</v>
      </c>
      <c r="D85" s="138" t="s">
        <v>974</v>
      </c>
      <c r="E85" s="139" t="s">
        <v>24</v>
      </c>
      <c r="F85" s="139">
        <v>10</v>
      </c>
      <c r="G85" s="65"/>
      <c r="H85" s="135">
        <f t="shared" si="10"/>
        <v>0</v>
      </c>
      <c r="J85" s="90"/>
    </row>
    <row r="86" spans="2:10" s="89" customFormat="1" ht="31.5">
      <c r="B86" s="136">
        <f>+COUNT($B$81:B85)+1</f>
        <v>6</v>
      </c>
      <c r="C86" s="137" t="s">
        <v>352</v>
      </c>
      <c r="D86" s="138" t="s">
        <v>975</v>
      </c>
      <c r="E86" s="139" t="s">
        <v>23</v>
      </c>
      <c r="F86" s="139">
        <v>18.5</v>
      </c>
      <c r="G86" s="65"/>
      <c r="H86" s="135">
        <f t="shared" si="10"/>
        <v>0</v>
      </c>
      <c r="J86" s="90"/>
    </row>
    <row r="87" spans="2:10" s="89" customFormat="1" ht="47.25">
      <c r="B87" s="136">
        <f>+COUNT($B$81:B86)+1</f>
        <v>7</v>
      </c>
      <c r="C87" s="137" t="s">
        <v>353</v>
      </c>
      <c r="D87" s="138" t="s">
        <v>976</v>
      </c>
      <c r="E87" s="139" t="s">
        <v>25</v>
      </c>
      <c r="F87" s="139">
        <v>0.9</v>
      </c>
      <c r="G87" s="65"/>
      <c r="H87" s="135">
        <f t="shared" si="10"/>
        <v>0</v>
      </c>
      <c r="J87" s="90"/>
    </row>
    <row r="88" spans="2:10" s="89" customFormat="1" ht="31.5">
      <c r="B88" s="136">
        <f>+COUNT($B$81:B87)+1</f>
        <v>8</v>
      </c>
      <c r="C88" s="137" t="s">
        <v>354</v>
      </c>
      <c r="D88" s="138" t="s">
        <v>977</v>
      </c>
      <c r="E88" s="139" t="s">
        <v>25</v>
      </c>
      <c r="F88" s="139">
        <v>14.2</v>
      </c>
      <c r="G88" s="65"/>
      <c r="H88" s="135">
        <f t="shared" si="10"/>
        <v>0</v>
      </c>
      <c r="J88" s="90"/>
    </row>
    <row r="89" spans="2:10" s="89" customFormat="1" ht="47.25">
      <c r="B89" s="136">
        <f>+COUNT($B$81:B88)+1</f>
        <v>9</v>
      </c>
      <c r="C89" s="137" t="s">
        <v>267</v>
      </c>
      <c r="D89" s="138" t="s">
        <v>978</v>
      </c>
      <c r="E89" s="139" t="s">
        <v>25</v>
      </c>
      <c r="F89" s="139">
        <v>14.5</v>
      </c>
      <c r="G89" s="65"/>
      <c r="H89" s="135">
        <f t="shared" si="10"/>
        <v>0</v>
      </c>
      <c r="J89" s="90"/>
    </row>
    <row r="90" spans="2:10" s="89" customFormat="1" ht="31.5">
      <c r="B90" s="136">
        <f>+COUNT($B$81:B89)+1</f>
        <v>10</v>
      </c>
      <c r="C90" s="137" t="s">
        <v>268</v>
      </c>
      <c r="D90" s="138" t="s">
        <v>979</v>
      </c>
      <c r="E90" s="139" t="s">
        <v>25</v>
      </c>
      <c r="F90" s="139">
        <v>2.8</v>
      </c>
      <c r="G90" s="65"/>
      <c r="H90" s="135">
        <f t="shared" si="10"/>
        <v>0</v>
      </c>
      <c r="J90" s="90"/>
    </row>
    <row r="91" spans="2:10" s="89" customFormat="1" ht="47.25">
      <c r="B91" s="136">
        <f>+COUNT($B$81:B90)+1</f>
        <v>11</v>
      </c>
      <c r="C91" s="137" t="s">
        <v>287</v>
      </c>
      <c r="D91" s="138" t="s">
        <v>980</v>
      </c>
      <c r="E91" s="139" t="s">
        <v>25</v>
      </c>
      <c r="F91" s="139">
        <v>2.5</v>
      </c>
      <c r="G91" s="65"/>
      <c r="H91" s="135">
        <f t="shared" si="10"/>
        <v>0</v>
      </c>
      <c r="J91" s="90"/>
    </row>
    <row r="92" spans="2:10" s="89" customFormat="1" ht="47.25">
      <c r="B92" s="136">
        <f>+COUNT($B$81:B91)+1</f>
        <v>12</v>
      </c>
      <c r="C92" s="137" t="s">
        <v>288</v>
      </c>
      <c r="D92" s="138" t="s">
        <v>973</v>
      </c>
      <c r="E92" s="139" t="s">
        <v>25</v>
      </c>
      <c r="F92" s="139">
        <v>1.2</v>
      </c>
      <c r="G92" s="65"/>
      <c r="H92" s="135">
        <f t="shared" si="10"/>
        <v>0</v>
      </c>
      <c r="J92" s="90"/>
    </row>
    <row r="93" spans="2:10" s="89" customFormat="1" ht="63">
      <c r="B93" s="136">
        <f>+COUNT($B$81:B92)+1</f>
        <v>13</v>
      </c>
      <c r="C93" s="137" t="s">
        <v>289</v>
      </c>
      <c r="D93" s="138" t="s">
        <v>981</v>
      </c>
      <c r="E93" s="139" t="s">
        <v>56</v>
      </c>
      <c r="F93" s="139">
        <v>3200</v>
      </c>
      <c r="G93" s="65"/>
      <c r="H93" s="135">
        <f t="shared" si="9"/>
        <v>0</v>
      </c>
      <c r="J93" s="90"/>
    </row>
    <row r="94" spans="2:10" s="89" customFormat="1" ht="47.25">
      <c r="B94" s="136">
        <f>+COUNT($B$81:B93)+1</f>
        <v>14</v>
      </c>
      <c r="C94" s="137" t="s">
        <v>290</v>
      </c>
      <c r="D94" s="138" t="s">
        <v>982</v>
      </c>
      <c r="E94" s="139" t="s">
        <v>56</v>
      </c>
      <c r="F94" s="139">
        <v>2400</v>
      </c>
      <c r="G94" s="65"/>
      <c r="H94" s="135">
        <f t="shared" si="9"/>
        <v>0</v>
      </c>
      <c r="J94" s="90"/>
    </row>
    <row r="95" spans="2:10" s="89" customFormat="1" ht="47.25">
      <c r="B95" s="136">
        <f>+COUNT($B$81:B94)+1</f>
        <v>15</v>
      </c>
      <c r="C95" s="137" t="s">
        <v>355</v>
      </c>
      <c r="D95" s="138" t="s">
        <v>983</v>
      </c>
      <c r="E95" s="139" t="s">
        <v>25</v>
      </c>
      <c r="F95" s="139">
        <v>34</v>
      </c>
      <c r="G95" s="65"/>
      <c r="H95" s="135">
        <f t="shared" si="9"/>
        <v>0</v>
      </c>
      <c r="J95" s="90"/>
    </row>
    <row r="96" spans="2:10" s="89" customFormat="1" ht="47.25">
      <c r="B96" s="136">
        <f>+COUNT($B$81:B95)+1</f>
        <v>16</v>
      </c>
      <c r="C96" s="137" t="s">
        <v>356</v>
      </c>
      <c r="D96" s="138" t="s">
        <v>984</v>
      </c>
      <c r="E96" s="139" t="s">
        <v>25</v>
      </c>
      <c r="F96" s="139">
        <v>17</v>
      </c>
      <c r="G96" s="65"/>
      <c r="H96" s="135">
        <f t="shared" si="9"/>
        <v>0</v>
      </c>
      <c r="J96" s="90"/>
    </row>
    <row r="97" spans="2:10" s="89" customFormat="1" ht="47.25">
      <c r="B97" s="136">
        <f>+COUNT($B$81:B96)+1</f>
        <v>17</v>
      </c>
      <c r="C97" s="137" t="s">
        <v>357</v>
      </c>
      <c r="D97" s="138" t="s">
        <v>985</v>
      </c>
      <c r="E97" s="139" t="s">
        <v>25</v>
      </c>
      <c r="F97" s="139">
        <v>17.899999999999999</v>
      </c>
      <c r="G97" s="65"/>
      <c r="H97" s="135">
        <f t="shared" si="9"/>
        <v>0</v>
      </c>
      <c r="J97" s="90"/>
    </row>
    <row r="98" spans="2:10" s="89" customFormat="1" ht="47.25">
      <c r="B98" s="136">
        <f>+COUNT($B$81:B97)+1</f>
        <v>18</v>
      </c>
      <c r="C98" s="137" t="s">
        <v>358</v>
      </c>
      <c r="D98" s="138" t="s">
        <v>986</v>
      </c>
      <c r="E98" s="139" t="s">
        <v>25</v>
      </c>
      <c r="F98" s="139">
        <v>17</v>
      </c>
      <c r="G98" s="65"/>
      <c r="H98" s="135">
        <f t="shared" si="9"/>
        <v>0</v>
      </c>
      <c r="J98" s="90"/>
    </row>
    <row r="99" spans="2:10" s="89" customFormat="1" ht="78.75">
      <c r="B99" s="136">
        <f>+COUNT($B$81:B98)+1</f>
        <v>19</v>
      </c>
      <c r="C99" s="137" t="s">
        <v>359</v>
      </c>
      <c r="D99" s="138" t="s">
        <v>987</v>
      </c>
      <c r="E99" s="139" t="s">
        <v>54</v>
      </c>
      <c r="F99" s="139">
        <v>45</v>
      </c>
      <c r="G99" s="65"/>
      <c r="H99" s="135">
        <f t="shared" si="9"/>
        <v>0</v>
      </c>
      <c r="J99" s="90"/>
    </row>
    <row r="100" spans="2:10" s="89" customFormat="1" ht="31.5">
      <c r="B100" s="136">
        <f>+COUNT($B$81:B99)+1</f>
        <v>20</v>
      </c>
      <c r="C100" s="137" t="s">
        <v>360</v>
      </c>
      <c r="D100" s="138" t="s">
        <v>988</v>
      </c>
      <c r="E100" s="139" t="s">
        <v>54</v>
      </c>
      <c r="F100" s="139">
        <v>25</v>
      </c>
      <c r="G100" s="65"/>
      <c r="H100" s="135">
        <f t="shared" si="9"/>
        <v>0</v>
      </c>
      <c r="J100" s="90"/>
    </row>
    <row r="101" spans="2:10" s="89" customFormat="1" ht="63">
      <c r="B101" s="136">
        <f>+COUNT($B$81:B100)+1</f>
        <v>21</v>
      </c>
      <c r="C101" s="137" t="s">
        <v>361</v>
      </c>
      <c r="D101" s="138" t="s">
        <v>989</v>
      </c>
      <c r="E101" s="139" t="s">
        <v>24</v>
      </c>
      <c r="F101" s="139">
        <v>5</v>
      </c>
      <c r="G101" s="65"/>
      <c r="H101" s="135">
        <f t="shared" si="9"/>
        <v>0</v>
      </c>
      <c r="J101" s="90"/>
    </row>
    <row r="102" spans="2:10" s="89" customFormat="1" ht="47.25">
      <c r="B102" s="136">
        <f>+COUNT($B$81:B101)+1</f>
        <v>22</v>
      </c>
      <c r="C102" s="137" t="s">
        <v>362</v>
      </c>
      <c r="D102" s="138" t="s">
        <v>884</v>
      </c>
      <c r="E102" s="139" t="s">
        <v>25</v>
      </c>
      <c r="F102" s="139">
        <v>2.8</v>
      </c>
      <c r="G102" s="65"/>
      <c r="H102" s="135">
        <f t="shared" si="9"/>
        <v>0</v>
      </c>
      <c r="J102" s="90"/>
    </row>
    <row r="103" spans="2:10" s="89" customFormat="1" ht="47.25">
      <c r="B103" s="136">
        <f>+COUNT($B$81:B102)+1</f>
        <v>23</v>
      </c>
      <c r="C103" s="137" t="s">
        <v>363</v>
      </c>
      <c r="D103" s="138" t="s">
        <v>885</v>
      </c>
      <c r="E103" s="139" t="s">
        <v>25</v>
      </c>
      <c r="F103" s="139">
        <v>0.75</v>
      </c>
      <c r="G103" s="65"/>
      <c r="H103" s="135">
        <f t="shared" si="9"/>
        <v>0</v>
      </c>
      <c r="J103" s="90"/>
    </row>
    <row r="104" spans="2:10" s="89" customFormat="1" ht="31.5">
      <c r="B104" s="136">
        <f>+COUNT($B$81:B103)+1</f>
        <v>24</v>
      </c>
      <c r="C104" s="137" t="s">
        <v>364</v>
      </c>
      <c r="D104" s="138" t="s">
        <v>886</v>
      </c>
      <c r="E104" s="139" t="s">
        <v>54</v>
      </c>
      <c r="F104" s="139">
        <v>13</v>
      </c>
      <c r="G104" s="65"/>
      <c r="H104" s="135">
        <f t="shared" si="9"/>
        <v>0</v>
      </c>
      <c r="J104" s="90"/>
    </row>
    <row r="105" spans="2:10" s="89" customFormat="1" ht="31.5">
      <c r="B105" s="136">
        <f>+COUNT($B$81:B104)+1</f>
        <v>25</v>
      </c>
      <c r="C105" s="137" t="s">
        <v>365</v>
      </c>
      <c r="D105" s="138" t="s">
        <v>887</v>
      </c>
      <c r="E105" s="139" t="s">
        <v>54</v>
      </c>
      <c r="F105" s="139">
        <v>2.8</v>
      </c>
      <c r="G105" s="65"/>
      <c r="H105" s="135">
        <f t="shared" si="9"/>
        <v>0</v>
      </c>
      <c r="J105" s="90"/>
    </row>
    <row r="106" spans="2:10" s="89" customFormat="1" ht="31.5">
      <c r="B106" s="136">
        <f>+COUNT($B$81:B105)+1</f>
        <v>26</v>
      </c>
      <c r="C106" s="137" t="s">
        <v>366</v>
      </c>
      <c r="D106" s="138" t="s">
        <v>990</v>
      </c>
      <c r="E106" s="139" t="s">
        <v>25</v>
      </c>
      <c r="F106" s="139">
        <v>3.1</v>
      </c>
      <c r="G106" s="65"/>
      <c r="H106" s="135">
        <f t="shared" si="9"/>
        <v>0</v>
      </c>
      <c r="J106" s="90"/>
    </row>
    <row r="107" spans="2:10" s="89" customFormat="1" ht="31.5">
      <c r="B107" s="136">
        <f>+COUNT($B$81:B106)+1</f>
        <v>27</v>
      </c>
      <c r="C107" s="137" t="s">
        <v>367</v>
      </c>
      <c r="D107" s="138" t="s">
        <v>991</v>
      </c>
      <c r="E107" s="139" t="s">
        <v>24</v>
      </c>
      <c r="F107" s="139">
        <v>24</v>
      </c>
      <c r="G107" s="65"/>
      <c r="H107" s="135">
        <f t="shared" si="9"/>
        <v>0</v>
      </c>
      <c r="J107" s="90"/>
    </row>
    <row r="108" spans="2:10" s="89" customFormat="1" ht="78.75">
      <c r="B108" s="136">
        <f>+COUNT($B$81:B107)+1</f>
        <v>28</v>
      </c>
      <c r="C108" s="137" t="s">
        <v>368</v>
      </c>
      <c r="D108" s="138" t="s">
        <v>992</v>
      </c>
      <c r="E108" s="139" t="s">
        <v>24</v>
      </c>
      <c r="F108" s="139">
        <v>96</v>
      </c>
      <c r="G108" s="65"/>
      <c r="H108" s="135">
        <f t="shared" si="9"/>
        <v>0</v>
      </c>
      <c r="J108" s="90"/>
    </row>
    <row r="109" spans="2:10" s="89" customFormat="1" ht="15.75" customHeight="1">
      <c r="B109" s="141"/>
      <c r="C109" s="142"/>
      <c r="D109" s="143"/>
      <c r="E109" s="144"/>
      <c r="F109" s="145"/>
      <c r="G109" s="64"/>
      <c r="H109" s="146"/>
    </row>
    <row r="110" spans="2:10" s="89" customFormat="1" ht="16.5" thickBot="1">
      <c r="B110" s="147"/>
      <c r="C110" s="148"/>
      <c r="D110" s="148"/>
      <c r="E110" s="149"/>
      <c r="F110" s="149"/>
      <c r="G110" s="25" t="str">
        <f>C80&amp;" SKUPAJ:"</f>
        <v>GRADBENA IN OBRTNIŠKA DELA SKUPAJ:</v>
      </c>
      <c r="H110" s="150">
        <f>SUM(H$81:H$108)</f>
        <v>0</v>
      </c>
    </row>
    <row r="112" spans="2:10" s="89" customFormat="1">
      <c r="B112" s="130" t="s">
        <v>69</v>
      </c>
      <c r="C112" s="182" t="s">
        <v>8</v>
      </c>
      <c r="D112" s="182"/>
      <c r="E112" s="131"/>
      <c r="F112" s="132"/>
      <c r="G112" s="23"/>
      <c r="H112" s="133"/>
      <c r="J112" s="90"/>
    </row>
    <row r="113" spans="2:10" s="89" customFormat="1">
      <c r="B113" s="134" t="s">
        <v>96</v>
      </c>
      <c r="C113" s="183" t="s">
        <v>310</v>
      </c>
      <c r="D113" s="183"/>
      <c r="E113" s="183"/>
      <c r="F113" s="183"/>
      <c r="G113" s="24"/>
      <c r="H113" s="135"/>
    </row>
    <row r="114" spans="2:10" s="89" customFormat="1">
      <c r="B114" s="136">
        <f>+COUNT($B$113:B113)+1</f>
        <v>1</v>
      </c>
      <c r="C114" s="58" t="s">
        <v>62</v>
      </c>
      <c r="D114" s="59" t="s">
        <v>70</v>
      </c>
      <c r="E114" s="57" t="s">
        <v>71</v>
      </c>
      <c r="F114" s="57">
        <v>45</v>
      </c>
      <c r="G114" s="26"/>
      <c r="H114" s="135">
        <f t="shared" ref="H114:H116" si="11">+$F114*G114</f>
        <v>0</v>
      </c>
      <c r="J114" s="90"/>
    </row>
    <row r="115" spans="2:10" s="89" customFormat="1">
      <c r="B115" s="136">
        <f>+COUNT($B$113:B114)+1</f>
        <v>2</v>
      </c>
      <c r="C115" s="58" t="s">
        <v>116</v>
      </c>
      <c r="D115" s="59" t="s">
        <v>99</v>
      </c>
      <c r="E115" s="57" t="s">
        <v>71</v>
      </c>
      <c r="F115" s="57">
        <v>15</v>
      </c>
      <c r="G115" s="26"/>
      <c r="H115" s="135">
        <f t="shared" si="11"/>
        <v>0</v>
      </c>
      <c r="J115" s="90"/>
    </row>
    <row r="116" spans="2:10" s="89" customFormat="1" ht="31.5">
      <c r="B116" s="136">
        <f>+COUNT($B$113:B115)+1</f>
        <v>3</v>
      </c>
      <c r="C116" s="58" t="s">
        <v>117</v>
      </c>
      <c r="D116" s="59" t="s">
        <v>72</v>
      </c>
      <c r="E116" s="57" t="s">
        <v>23</v>
      </c>
      <c r="F116" s="57">
        <v>1</v>
      </c>
      <c r="G116" s="26"/>
      <c r="H116" s="135">
        <f t="shared" si="11"/>
        <v>0</v>
      </c>
      <c r="J116" s="90"/>
    </row>
    <row r="117" spans="2:10" s="89" customFormat="1" ht="15.75" customHeight="1">
      <c r="B117" s="141"/>
      <c r="C117" s="142"/>
      <c r="D117" s="143"/>
      <c r="E117" s="144"/>
      <c r="F117" s="145"/>
      <c r="G117" s="64"/>
      <c r="H117" s="146"/>
    </row>
    <row r="118" spans="2:10" s="89" customFormat="1" ht="16.5" thickBot="1">
      <c r="B118" s="147"/>
      <c r="C118" s="148"/>
      <c r="D118" s="148"/>
      <c r="E118" s="149"/>
      <c r="F118" s="149"/>
      <c r="G118" s="25" t="str">
        <f>C112&amp;" SKUPAJ:"</f>
        <v>TUJE STORITVE SKUPAJ:</v>
      </c>
      <c r="H118" s="150">
        <f>SUM(H$113:H$116)</f>
        <v>0</v>
      </c>
    </row>
  </sheetData>
  <sheetProtection algorithmName="SHA-512" hashValue="ALgvdYocUGEFM1zxhMH/ZikEe4g0iigt3iSQKQuO1fN6lYKjhFkGgpEMchCVwn6qJARAJrNvdVmj8BFJs5ROcQ==" saltValue="j/OXneb5RuGB4ojEUZlQLg==" spinCount="100000" sheet="1" objects="1" scenarios="1"/>
  <mergeCells count="19">
    <mergeCell ref="C22:D22"/>
    <mergeCell ref="C23:F23"/>
    <mergeCell ref="C42:D42"/>
    <mergeCell ref="C113:F113"/>
    <mergeCell ref="C24:F24"/>
    <mergeCell ref="C48:F48"/>
    <mergeCell ref="C51:F51"/>
    <mergeCell ref="C53:F53"/>
    <mergeCell ref="C55:F55"/>
    <mergeCell ref="C70:F70"/>
    <mergeCell ref="C112:D112"/>
    <mergeCell ref="C80:D80"/>
    <mergeCell ref="C72:F72"/>
    <mergeCell ref="C64:D64"/>
    <mergeCell ref="C65:F65"/>
    <mergeCell ref="C67:F67"/>
    <mergeCell ref="C69:F69"/>
    <mergeCell ref="C43:F43"/>
    <mergeCell ref="C56:F56"/>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21D23-4333-4728-BFE2-55FA1D27B7EF}">
  <sheetPr>
    <tabColor rgb="FF00339C"/>
  </sheetPr>
  <dimension ref="B1:K123"/>
  <sheetViews>
    <sheetView view="pageBreakPreview" zoomScaleNormal="100" zoomScaleSheetLayoutView="100" workbookViewId="0">
      <selection activeCell="D6" sqref="D6"/>
    </sheetView>
  </sheetViews>
  <sheetFormatPr defaultColWidth="9.140625" defaultRowHeight="15.75"/>
  <cols>
    <col min="1" max="1" width="9.140625" style="90"/>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51</v>
      </c>
      <c r="C1" s="85" t="str">
        <f ca="1">MID(CELL("filename",A1),FIND("]",CELL("filename",A1))+1,255)</f>
        <v>AP-1</v>
      </c>
    </row>
    <row r="3" spans="2:10">
      <c r="B3" s="91" t="s">
        <v>14</v>
      </c>
    </row>
    <row r="4" spans="2:10">
      <c r="B4" s="93" t="str">
        <f ca="1">"REKAPITULACIJA "&amp;C1</f>
        <v>REKAPITULACIJA AP-1</v>
      </c>
      <c r="C4" s="94"/>
      <c r="D4" s="94"/>
      <c r="E4" s="95"/>
      <c r="F4" s="95"/>
      <c r="G4" s="19"/>
      <c r="H4" s="57"/>
      <c r="I4" s="96"/>
    </row>
    <row r="5" spans="2:10">
      <c r="B5" s="97"/>
      <c r="C5" s="98"/>
      <c r="D5" s="99"/>
      <c r="H5" s="100"/>
      <c r="I5" s="101"/>
      <c r="J5" s="102"/>
    </row>
    <row r="6" spans="2:10">
      <c r="B6" s="103" t="s">
        <v>47</v>
      </c>
      <c r="D6" s="104" t="str">
        <f>VLOOKUP(B6,$B$22:$H$9881,2,FALSE)</f>
        <v>PREDDELA</v>
      </c>
      <c r="E6" s="105"/>
      <c r="F6" s="88"/>
      <c r="H6" s="106">
        <f>VLOOKUP($D6&amp;" SKUPAJ:",$G$22:H$9881,2,FALSE)</f>
        <v>0</v>
      </c>
      <c r="I6" s="107"/>
      <c r="J6" s="108"/>
    </row>
    <row r="7" spans="2:10">
      <c r="B7" s="103"/>
      <c r="D7" s="104"/>
      <c r="E7" s="105"/>
      <c r="F7" s="88"/>
      <c r="H7" s="106"/>
      <c r="I7" s="109"/>
      <c r="J7" s="110"/>
    </row>
    <row r="8" spans="2:10">
      <c r="B8" s="103" t="s">
        <v>48</v>
      </c>
      <c r="D8" s="104" t="str">
        <f>VLOOKUP(B8,$B$22:$H$9881,2,FALSE)</f>
        <v>ZEMELJSKA DELA IN TEMELJENJE</v>
      </c>
      <c r="E8" s="105"/>
      <c r="F8" s="88"/>
      <c r="H8" s="106">
        <f>VLOOKUP($D8&amp;" SKUPAJ:",$G$22:H$9881,2,FALSE)</f>
        <v>0</v>
      </c>
      <c r="I8" s="111"/>
      <c r="J8" s="112"/>
    </row>
    <row r="9" spans="2:10">
      <c r="B9" s="103"/>
      <c r="D9" s="104"/>
      <c r="E9" s="105"/>
      <c r="F9" s="88"/>
      <c r="H9" s="106"/>
      <c r="I9" s="96"/>
    </row>
    <row r="10" spans="2:10">
      <c r="B10" s="103" t="s">
        <v>45</v>
      </c>
      <c r="D10" s="104" t="str">
        <f>VLOOKUP(B10,$B$22:$H$9881,2,FALSE)</f>
        <v>VOZIŠČE KONSTRUKCIJE</v>
      </c>
      <c r="E10" s="105"/>
      <c r="F10" s="88"/>
      <c r="H10" s="106">
        <f>VLOOKUP($D10&amp;" SKUPAJ:",$G$22:H$9881,2,FALSE)</f>
        <v>0</v>
      </c>
    </row>
    <row r="11" spans="2:10">
      <c r="B11" s="103"/>
      <c r="D11" s="104"/>
      <c r="E11" s="105"/>
      <c r="F11" s="88"/>
      <c r="H11" s="106"/>
    </row>
    <row r="12" spans="2:10">
      <c r="B12" s="103" t="s">
        <v>49</v>
      </c>
      <c r="D12" s="104" t="str">
        <f>VLOOKUP(B12,$B$22:$H$9881,2,FALSE)</f>
        <v>ODVODNJAVANJE</v>
      </c>
      <c r="E12" s="105"/>
      <c r="F12" s="88"/>
      <c r="H12" s="106">
        <f>VLOOKUP($D12&amp;" SKUPAJ:",$G$22:H$9881,2,FALSE)</f>
        <v>0</v>
      </c>
    </row>
    <row r="13" spans="2:10">
      <c r="B13" s="103"/>
      <c r="D13" s="104"/>
      <c r="E13" s="105"/>
      <c r="F13" s="88"/>
      <c r="H13" s="106"/>
    </row>
    <row r="14" spans="2:10">
      <c r="B14" s="103" t="s">
        <v>53</v>
      </c>
      <c r="D14" s="104" t="str">
        <f>VLOOKUP(B14,$B$22:$H$9881,2,FALSE)</f>
        <v>GRADBENA IN OBRTNIŠKA DELA</v>
      </c>
      <c r="E14" s="105"/>
      <c r="F14" s="88"/>
      <c r="H14" s="106">
        <f>VLOOKUP($D14&amp;" SKUPAJ:",$G$22:H$9881,2,FALSE)</f>
        <v>0</v>
      </c>
      <c r="I14" s="111"/>
      <c r="J14" s="112"/>
    </row>
    <row r="15" spans="2:10">
      <c r="B15" s="103"/>
      <c r="D15" s="104"/>
      <c r="E15" s="105"/>
      <c r="F15" s="88"/>
      <c r="H15" s="106"/>
      <c r="I15" s="96"/>
    </row>
    <row r="16" spans="2:10">
      <c r="B16" s="103" t="s">
        <v>68</v>
      </c>
      <c r="D16" s="104" t="str">
        <f>VLOOKUP(B16,$B$22:$H$9881,2,FALSE)</f>
        <v>OPREMA CEST</v>
      </c>
      <c r="E16" s="105"/>
      <c r="F16" s="88"/>
      <c r="H16" s="106">
        <f>VLOOKUP($D16&amp;" SKUPAJ:",$G$22:H$9881,2,FALSE)</f>
        <v>0</v>
      </c>
    </row>
    <row r="17" spans="2:11">
      <c r="B17" s="103"/>
      <c r="D17" s="104"/>
      <c r="E17" s="105"/>
      <c r="F17" s="88"/>
      <c r="H17" s="106"/>
    </row>
    <row r="18" spans="2:11">
      <c r="B18" s="103" t="s">
        <v>69</v>
      </c>
      <c r="D18" s="104" t="str">
        <f>VLOOKUP(B18,$B$22:$H$9881,2,FALSE)</f>
        <v>TUJE STORITVE</v>
      </c>
      <c r="E18" s="105"/>
      <c r="F18" s="88"/>
      <c r="H18" s="106">
        <f>VLOOKUP($D18&amp;" SKUPAJ:",$G$22:H$9881,2,FALSE)</f>
        <v>0</v>
      </c>
      <c r="I18" s="111"/>
      <c r="J18" s="112"/>
    </row>
    <row r="19" spans="2:11" s="89" customFormat="1" ht="16.5" thickBot="1">
      <c r="B19" s="113"/>
      <c r="C19" s="114"/>
      <c r="D19" s="115"/>
      <c r="E19" s="116"/>
      <c r="F19" s="117"/>
      <c r="G19" s="20"/>
      <c r="H19" s="118"/>
    </row>
    <row r="20" spans="2:11" s="89" customFormat="1" ht="16.5" thickTop="1">
      <c r="B20" s="119"/>
      <c r="C20" s="120"/>
      <c r="D20" s="121"/>
      <c r="E20" s="122"/>
      <c r="F20" s="123"/>
      <c r="G20" s="21" t="str">
        <f ca="1">"SKUPAJ "&amp;C1&amp;" (BREZ DDV):"</f>
        <v>SKUPAJ AP-1 (BREZ DDV):</v>
      </c>
      <c r="H20" s="124">
        <f>ROUND(SUM(H6:H18),2)</f>
        <v>0</v>
      </c>
    </row>
    <row r="22" spans="2:11" s="89" customFormat="1" ht="16.5" thickBot="1">
      <c r="B22" s="125" t="s">
        <v>0</v>
      </c>
      <c r="C22" s="126" t="s">
        <v>1</v>
      </c>
      <c r="D22" s="127" t="s">
        <v>2</v>
      </c>
      <c r="E22" s="128" t="s">
        <v>3</v>
      </c>
      <c r="F22" s="128" t="s">
        <v>4</v>
      </c>
      <c r="G22" s="22" t="s">
        <v>5</v>
      </c>
      <c r="H22" s="128" t="s">
        <v>6</v>
      </c>
    </row>
    <row r="24" spans="2:11">
      <c r="B24" s="129"/>
      <c r="C24" s="129"/>
      <c r="D24" s="129"/>
      <c r="E24" s="129"/>
      <c r="F24" s="129"/>
      <c r="G24" s="78"/>
      <c r="H24" s="129"/>
    </row>
    <row r="26" spans="2:11" s="89" customFormat="1">
      <c r="B26" s="130" t="s">
        <v>47</v>
      </c>
      <c r="C26" s="182" t="s">
        <v>97</v>
      </c>
      <c r="D26" s="182"/>
      <c r="E26" s="131"/>
      <c r="F26" s="132"/>
      <c r="G26" s="23"/>
      <c r="H26" s="133"/>
    </row>
    <row r="27" spans="2:11" s="89" customFormat="1">
      <c r="B27" s="134" t="s">
        <v>65</v>
      </c>
      <c r="C27" s="183" t="s">
        <v>123</v>
      </c>
      <c r="D27" s="183"/>
      <c r="E27" s="183"/>
      <c r="F27" s="183"/>
      <c r="G27" s="24"/>
      <c r="H27" s="135"/>
    </row>
    <row r="28" spans="2:11" s="89" customFormat="1" ht="31.5">
      <c r="B28" s="136">
        <f>+COUNT($B$27:B27)+1</f>
        <v>1</v>
      </c>
      <c r="C28" s="58" t="s">
        <v>134</v>
      </c>
      <c r="D28" s="59" t="s">
        <v>993</v>
      </c>
      <c r="E28" s="57" t="s">
        <v>135</v>
      </c>
      <c r="F28" s="57">
        <v>0.06</v>
      </c>
      <c r="G28" s="26"/>
      <c r="H28" s="135">
        <f>+$F28*G28</f>
        <v>0</v>
      </c>
      <c r="K28" s="87"/>
    </row>
    <row r="29" spans="2:11" s="89" customFormat="1" ht="31.5">
      <c r="B29" s="136">
        <f>+COUNT($B$27:B28)+1</f>
        <v>2</v>
      </c>
      <c r="C29" s="58" t="s">
        <v>136</v>
      </c>
      <c r="D29" s="59" t="s">
        <v>681</v>
      </c>
      <c r="E29" s="57" t="s">
        <v>66</v>
      </c>
      <c r="F29" s="57">
        <v>0.06</v>
      </c>
      <c r="G29" s="26"/>
      <c r="H29" s="135">
        <f t="shared" ref="H29:H31" si="0">+$F29*G29</f>
        <v>0</v>
      </c>
      <c r="K29" s="87"/>
    </row>
    <row r="30" spans="2:11" s="89" customFormat="1" ht="31.5">
      <c r="B30" s="136">
        <f>+COUNT($B$27:B29)+1</f>
        <v>3</v>
      </c>
      <c r="C30" s="137" t="s">
        <v>316</v>
      </c>
      <c r="D30" s="138" t="s">
        <v>101</v>
      </c>
      <c r="E30" s="139" t="s">
        <v>23</v>
      </c>
      <c r="F30" s="139">
        <v>3</v>
      </c>
      <c r="G30" s="65"/>
      <c r="H30" s="135">
        <f t="shared" si="0"/>
        <v>0</v>
      </c>
      <c r="K30" s="87"/>
    </row>
    <row r="31" spans="2:11" s="89" customFormat="1">
      <c r="B31" s="136">
        <f>+COUNT($B$27:B30)+1</f>
        <v>4</v>
      </c>
      <c r="C31" s="58" t="s">
        <v>138</v>
      </c>
      <c r="D31" s="59" t="s">
        <v>317</v>
      </c>
      <c r="E31" s="57" t="s">
        <v>23</v>
      </c>
      <c r="F31" s="57">
        <v>20</v>
      </c>
      <c r="G31" s="26"/>
      <c r="H31" s="135">
        <f t="shared" si="0"/>
        <v>0</v>
      </c>
      <c r="K31" s="87"/>
    </row>
    <row r="32" spans="2:11" s="89" customFormat="1">
      <c r="B32" s="134" t="s">
        <v>67</v>
      </c>
      <c r="C32" s="183" t="s">
        <v>129</v>
      </c>
      <c r="D32" s="183"/>
      <c r="E32" s="183"/>
      <c r="F32" s="183"/>
      <c r="G32" s="24"/>
      <c r="H32" s="135"/>
    </row>
    <row r="33" spans="2:11" s="89" customFormat="1" ht="50.1" customHeight="1">
      <c r="B33" s="134"/>
      <c r="C33" s="184" t="s">
        <v>893</v>
      </c>
      <c r="D33" s="184"/>
      <c r="E33" s="184"/>
      <c r="F33" s="184"/>
      <c r="G33" s="24"/>
      <c r="H33" s="135"/>
      <c r="K33" s="87"/>
    </row>
    <row r="34" spans="2:11" s="89" customFormat="1">
      <c r="B34" s="136">
        <f>+COUNT($B$27:B33)+1</f>
        <v>5</v>
      </c>
      <c r="C34" s="58" t="s">
        <v>144</v>
      </c>
      <c r="D34" s="59" t="s">
        <v>318</v>
      </c>
      <c r="E34" s="57" t="s">
        <v>24</v>
      </c>
      <c r="F34" s="57">
        <v>10</v>
      </c>
      <c r="G34" s="26"/>
      <c r="H34" s="135">
        <f t="shared" ref="H34" si="1">+$F34*G34</f>
        <v>0</v>
      </c>
      <c r="K34" s="87"/>
    </row>
    <row r="35" spans="2:11" s="89" customFormat="1" ht="31.5">
      <c r="B35" s="136">
        <f>+COUNT($B$27:B34)+1</f>
        <v>6</v>
      </c>
      <c r="C35" s="58" t="s">
        <v>142</v>
      </c>
      <c r="D35" s="59" t="s">
        <v>685</v>
      </c>
      <c r="E35" s="57" t="s">
        <v>23</v>
      </c>
      <c r="F35" s="57">
        <v>1</v>
      </c>
      <c r="G35" s="26"/>
      <c r="H35" s="135">
        <f t="shared" ref="H35:H36" si="2">+$F35*G35</f>
        <v>0</v>
      </c>
      <c r="K35" s="87"/>
    </row>
    <row r="36" spans="2:11" s="89" customFormat="1" ht="31.5">
      <c r="B36" s="136">
        <f>+COUNT($B$27:B35)+1</f>
        <v>7</v>
      </c>
      <c r="C36" s="140" t="s">
        <v>152</v>
      </c>
      <c r="D36" s="59" t="s">
        <v>994</v>
      </c>
      <c r="E36" s="57" t="s">
        <v>54</v>
      </c>
      <c r="F36" s="57">
        <v>40</v>
      </c>
      <c r="G36" s="26"/>
      <c r="H36" s="135">
        <f t="shared" si="2"/>
        <v>0</v>
      </c>
      <c r="K36" s="87"/>
    </row>
    <row r="37" spans="2:11" s="89" customFormat="1" ht="15.75" customHeight="1">
      <c r="B37" s="141"/>
      <c r="C37" s="142"/>
      <c r="D37" s="143"/>
      <c r="E37" s="144"/>
      <c r="F37" s="145"/>
      <c r="G37" s="64"/>
      <c r="H37" s="146"/>
    </row>
    <row r="38" spans="2:11" s="89" customFormat="1">
      <c r="B38" s="147"/>
      <c r="C38" s="148"/>
      <c r="D38" s="148"/>
      <c r="E38" s="149"/>
      <c r="F38" s="149"/>
      <c r="G38" s="25" t="str">
        <f>C26&amp;" SKUPAJ:"</f>
        <v>PREDDELA SKUPAJ:</v>
      </c>
      <c r="H38" s="150">
        <f>SUM(H$28:H$36)</f>
        <v>0</v>
      </c>
    </row>
    <row r="39" spans="2:11" s="89" customFormat="1">
      <c r="B39" s="141"/>
      <c r="C39" s="142"/>
      <c r="D39" s="143"/>
      <c r="E39" s="144"/>
      <c r="F39" s="145"/>
      <c r="G39" s="64"/>
      <c r="H39" s="146"/>
    </row>
    <row r="40" spans="2:11" s="89" customFormat="1">
      <c r="B40" s="130" t="s">
        <v>48</v>
      </c>
      <c r="C40" s="182" t="s">
        <v>168</v>
      </c>
      <c r="D40" s="182"/>
      <c r="E40" s="131"/>
      <c r="F40" s="132"/>
      <c r="G40" s="23"/>
      <c r="H40" s="133"/>
    </row>
    <row r="41" spans="2:11" s="89" customFormat="1">
      <c r="B41" s="134" t="s">
        <v>74</v>
      </c>
      <c r="C41" s="183" t="s">
        <v>121</v>
      </c>
      <c r="D41" s="183"/>
      <c r="E41" s="183"/>
      <c r="F41" s="183"/>
      <c r="G41" s="24"/>
      <c r="H41" s="135"/>
    </row>
    <row r="42" spans="2:11" s="89" customFormat="1" ht="31.5">
      <c r="B42" s="136">
        <f>+COUNT($B$41:B41)+1</f>
        <v>1</v>
      </c>
      <c r="C42" s="58" t="s">
        <v>169</v>
      </c>
      <c r="D42" s="59" t="s">
        <v>835</v>
      </c>
      <c r="E42" s="57" t="s">
        <v>25</v>
      </c>
      <c r="F42" s="57">
        <v>20</v>
      </c>
      <c r="G42" s="26"/>
      <c r="H42" s="135">
        <f t="shared" ref="H42:H50" si="3">+$F42*G42</f>
        <v>0</v>
      </c>
    </row>
    <row r="43" spans="2:11" s="89" customFormat="1" ht="31.5">
      <c r="B43" s="136">
        <f>+COUNT($B$41:B42)+1</f>
        <v>2</v>
      </c>
      <c r="C43" s="58" t="s">
        <v>170</v>
      </c>
      <c r="D43" s="59" t="s">
        <v>711</v>
      </c>
      <c r="E43" s="57" t="s">
        <v>25</v>
      </c>
      <c r="F43" s="57">
        <v>65</v>
      </c>
      <c r="G43" s="26"/>
      <c r="H43" s="135">
        <f t="shared" si="3"/>
        <v>0</v>
      </c>
    </row>
    <row r="44" spans="2:11" s="89" customFormat="1" ht="31.5">
      <c r="B44" s="136">
        <f>+COUNT($B$41:B43)+1</f>
        <v>3</v>
      </c>
      <c r="C44" s="58" t="s">
        <v>172</v>
      </c>
      <c r="D44" s="59" t="s">
        <v>713</v>
      </c>
      <c r="E44" s="57" t="s">
        <v>25</v>
      </c>
      <c r="F44" s="57">
        <v>30</v>
      </c>
      <c r="G44" s="26"/>
      <c r="H44" s="135">
        <f t="shared" si="3"/>
        <v>0</v>
      </c>
    </row>
    <row r="45" spans="2:11" s="89" customFormat="1" ht="31.5">
      <c r="B45" s="136">
        <f>+COUNT($B$41:B44)+1</f>
        <v>4</v>
      </c>
      <c r="C45" s="58" t="s">
        <v>171</v>
      </c>
      <c r="D45" s="59" t="s">
        <v>712</v>
      </c>
      <c r="E45" s="57" t="s">
        <v>25</v>
      </c>
      <c r="F45" s="57">
        <v>6</v>
      </c>
      <c r="G45" s="26"/>
      <c r="H45" s="135">
        <f t="shared" si="3"/>
        <v>0</v>
      </c>
    </row>
    <row r="46" spans="2:11" s="89" customFormat="1" ht="78.75">
      <c r="B46" s="136">
        <f>+COUNT($B$41:B45)+1</f>
        <v>5</v>
      </c>
      <c r="C46" s="58" t="s">
        <v>175</v>
      </c>
      <c r="D46" s="59" t="s">
        <v>995</v>
      </c>
      <c r="E46" s="57" t="s">
        <v>25</v>
      </c>
      <c r="F46" s="57">
        <v>12</v>
      </c>
      <c r="G46" s="26"/>
      <c r="H46" s="135">
        <f t="shared" si="3"/>
        <v>0</v>
      </c>
    </row>
    <row r="47" spans="2:11" s="89" customFormat="1" ht="78.75">
      <c r="B47" s="136">
        <f>+COUNT($B$41:B46)+1</f>
        <v>6</v>
      </c>
      <c r="C47" s="58" t="s">
        <v>176</v>
      </c>
      <c r="D47" s="59" t="s">
        <v>996</v>
      </c>
      <c r="E47" s="57" t="s">
        <v>25</v>
      </c>
      <c r="F47" s="57">
        <v>6</v>
      </c>
      <c r="G47" s="26"/>
      <c r="H47" s="135">
        <f t="shared" si="3"/>
        <v>0</v>
      </c>
    </row>
    <row r="48" spans="2:11" s="89" customFormat="1">
      <c r="B48" s="134" t="s">
        <v>75</v>
      </c>
      <c r="C48" s="183" t="s">
        <v>130</v>
      </c>
      <c r="D48" s="183"/>
      <c r="E48" s="183"/>
      <c r="F48" s="183"/>
      <c r="G48" s="24"/>
      <c r="H48" s="135"/>
    </row>
    <row r="49" spans="2:10" s="89" customFormat="1" ht="31.5">
      <c r="B49" s="136">
        <f>+COUNT($B$41:B48)+1</f>
        <v>7</v>
      </c>
      <c r="C49" s="58" t="s">
        <v>181</v>
      </c>
      <c r="D49" s="59" t="s">
        <v>720</v>
      </c>
      <c r="E49" s="57" t="s">
        <v>24</v>
      </c>
      <c r="F49" s="57">
        <v>160</v>
      </c>
      <c r="G49" s="26"/>
      <c r="H49" s="135">
        <f t="shared" si="3"/>
        <v>0</v>
      </c>
    </row>
    <row r="50" spans="2:10" s="89" customFormat="1" ht="31.5">
      <c r="B50" s="136">
        <f>+COUNT($B$41:B49)+1</f>
        <v>8</v>
      </c>
      <c r="C50" s="58" t="s">
        <v>182</v>
      </c>
      <c r="D50" s="59" t="s">
        <v>721</v>
      </c>
      <c r="E50" s="57" t="s">
        <v>24</v>
      </c>
      <c r="F50" s="57">
        <v>80</v>
      </c>
      <c r="G50" s="26"/>
      <c r="H50" s="135">
        <f t="shared" si="3"/>
        <v>0</v>
      </c>
    </row>
    <row r="51" spans="2:10" s="89" customFormat="1">
      <c r="B51" s="134" t="s">
        <v>103</v>
      </c>
      <c r="C51" s="183" t="s">
        <v>131</v>
      </c>
      <c r="D51" s="183"/>
      <c r="E51" s="183"/>
      <c r="F51" s="183"/>
      <c r="G51" s="24"/>
      <c r="H51" s="135"/>
    </row>
    <row r="52" spans="2:10" s="89" customFormat="1" ht="31.5">
      <c r="B52" s="136">
        <f>+COUNT($B$41:B51)+1</f>
        <v>9</v>
      </c>
      <c r="C52" s="58" t="s">
        <v>183</v>
      </c>
      <c r="D52" s="59" t="s">
        <v>722</v>
      </c>
      <c r="E52" s="57" t="s">
        <v>24</v>
      </c>
      <c r="F52" s="57">
        <v>240</v>
      </c>
      <c r="G52" s="26"/>
      <c r="H52" s="135">
        <f t="shared" ref="H52:H54" si="4">+$F52*G52</f>
        <v>0</v>
      </c>
    </row>
    <row r="53" spans="2:10" s="89" customFormat="1">
      <c r="B53" s="134" t="s">
        <v>76</v>
      </c>
      <c r="C53" s="183" t="s">
        <v>184</v>
      </c>
      <c r="D53" s="183"/>
      <c r="E53" s="183"/>
      <c r="F53" s="183"/>
      <c r="G53" s="24"/>
      <c r="H53" s="135"/>
    </row>
    <row r="54" spans="2:10" s="89" customFormat="1" ht="31.5">
      <c r="B54" s="136">
        <f>+COUNT($B$41:B53)+1</f>
        <v>10</v>
      </c>
      <c r="C54" s="58" t="s">
        <v>185</v>
      </c>
      <c r="D54" s="59" t="s">
        <v>997</v>
      </c>
      <c r="E54" s="57" t="s">
        <v>25</v>
      </c>
      <c r="F54" s="57">
        <v>86</v>
      </c>
      <c r="G54" s="26"/>
      <c r="H54" s="135">
        <f t="shared" si="4"/>
        <v>0</v>
      </c>
    </row>
    <row r="55" spans="2:10" s="89" customFormat="1">
      <c r="B55" s="134" t="s">
        <v>77</v>
      </c>
      <c r="C55" s="183" t="s">
        <v>132</v>
      </c>
      <c r="D55" s="183"/>
      <c r="E55" s="183"/>
      <c r="F55" s="183"/>
      <c r="G55" s="24"/>
      <c r="H55" s="135"/>
    </row>
    <row r="56" spans="2:10" s="89" customFormat="1" ht="31.5">
      <c r="B56" s="136">
        <f>+COUNT($B$41:B55)+1</f>
        <v>11</v>
      </c>
      <c r="C56" s="58" t="s">
        <v>104</v>
      </c>
      <c r="D56" s="59" t="s">
        <v>727</v>
      </c>
      <c r="E56" s="57" t="s">
        <v>24</v>
      </c>
      <c r="F56" s="57">
        <v>240</v>
      </c>
      <c r="G56" s="26"/>
      <c r="H56" s="135">
        <f t="shared" ref="H56:H57" si="5">+$F56*G56</f>
        <v>0</v>
      </c>
    </row>
    <row r="57" spans="2:10" s="89" customFormat="1" ht="31.5">
      <c r="B57" s="136">
        <f>+COUNT($B$41:B56)+1</f>
        <v>12</v>
      </c>
      <c r="C57" s="58" t="s">
        <v>189</v>
      </c>
      <c r="D57" s="59" t="s">
        <v>728</v>
      </c>
      <c r="E57" s="57" t="s">
        <v>24</v>
      </c>
      <c r="F57" s="57">
        <v>240</v>
      </c>
      <c r="G57" s="26"/>
      <c r="H57" s="135">
        <f t="shared" si="5"/>
        <v>0</v>
      </c>
    </row>
    <row r="58" spans="2:10" s="89" customFormat="1" ht="15.75" customHeight="1">
      <c r="B58" s="134" t="s">
        <v>78</v>
      </c>
      <c r="C58" s="183" t="s">
        <v>122</v>
      </c>
      <c r="D58" s="183"/>
      <c r="E58" s="183"/>
      <c r="F58" s="183"/>
      <c r="G58" s="24"/>
      <c r="H58" s="135"/>
    </row>
    <row r="59" spans="2:10" s="89" customFormat="1" ht="31.5">
      <c r="B59" s="136">
        <f>+COUNT($B$41:B58)+1</f>
        <v>13</v>
      </c>
      <c r="C59" s="58" t="s">
        <v>193</v>
      </c>
      <c r="D59" s="59" t="s">
        <v>1379</v>
      </c>
      <c r="E59" s="57" t="s">
        <v>25</v>
      </c>
      <c r="F59" s="57">
        <v>83</v>
      </c>
      <c r="G59" s="26"/>
      <c r="H59" s="135">
        <f t="shared" ref="H59:H60" si="6">+$F59*G59</f>
        <v>0</v>
      </c>
      <c r="J59" s="90"/>
    </row>
    <row r="60" spans="2:10" s="89" customFormat="1" ht="31.5">
      <c r="B60" s="136">
        <f>+COUNT($B$41:B59)+1</f>
        <v>14</v>
      </c>
      <c r="C60" s="58" t="s">
        <v>194</v>
      </c>
      <c r="D60" s="59" t="s">
        <v>1377</v>
      </c>
      <c r="E60" s="57" t="s">
        <v>25</v>
      </c>
      <c r="F60" s="57">
        <v>36</v>
      </c>
      <c r="G60" s="26"/>
      <c r="H60" s="135">
        <f t="shared" si="6"/>
        <v>0</v>
      </c>
      <c r="J60" s="90"/>
    </row>
    <row r="61" spans="2:10" s="89" customFormat="1" ht="15.75" customHeight="1">
      <c r="B61" s="141"/>
      <c r="C61" s="142"/>
      <c r="D61" s="143"/>
      <c r="E61" s="144"/>
      <c r="F61" s="145"/>
      <c r="G61" s="64"/>
      <c r="H61" s="146"/>
    </row>
    <row r="62" spans="2:10" s="89" customFormat="1" ht="16.5" thickBot="1">
      <c r="B62" s="147"/>
      <c r="C62" s="148"/>
      <c r="D62" s="148"/>
      <c r="E62" s="149"/>
      <c r="F62" s="149"/>
      <c r="G62" s="25" t="str">
        <f>C40&amp;" SKUPAJ:"</f>
        <v>ZEMELJSKA DELA IN TEMELJENJE SKUPAJ:</v>
      </c>
      <c r="H62" s="150">
        <f>SUM(H$42:H$60)</f>
        <v>0</v>
      </c>
    </row>
    <row r="63" spans="2:10" s="89" customFormat="1">
      <c r="B63" s="152"/>
      <c r="C63" s="142"/>
      <c r="D63" s="153"/>
      <c r="E63" s="154"/>
      <c r="F63" s="145"/>
      <c r="G63" s="64"/>
      <c r="H63" s="146"/>
      <c r="J63" s="90"/>
    </row>
    <row r="64" spans="2:10" s="89" customFormat="1">
      <c r="B64" s="130" t="s">
        <v>45</v>
      </c>
      <c r="C64" s="182" t="s">
        <v>79</v>
      </c>
      <c r="D64" s="182"/>
      <c r="E64" s="131"/>
      <c r="F64" s="132"/>
      <c r="G64" s="23"/>
      <c r="H64" s="133"/>
      <c r="J64" s="90"/>
    </row>
    <row r="65" spans="2:10" s="89" customFormat="1">
      <c r="B65" s="134" t="s">
        <v>80</v>
      </c>
      <c r="C65" s="183" t="s">
        <v>84</v>
      </c>
      <c r="D65" s="183"/>
      <c r="E65" s="183"/>
      <c r="F65" s="183"/>
      <c r="G65" s="24"/>
      <c r="H65" s="135"/>
    </row>
    <row r="66" spans="2:10" s="89" customFormat="1">
      <c r="B66" s="134" t="s">
        <v>81</v>
      </c>
      <c r="C66" s="183" t="s">
        <v>195</v>
      </c>
      <c r="D66" s="183"/>
      <c r="E66" s="183"/>
      <c r="F66" s="183"/>
      <c r="G66" s="24"/>
      <c r="H66" s="135"/>
    </row>
    <row r="67" spans="2:10" s="89" customFormat="1" ht="31.5">
      <c r="B67" s="136">
        <f>+COUNT($B66:B$66)+1</f>
        <v>1</v>
      </c>
      <c r="C67" s="58" t="s">
        <v>196</v>
      </c>
      <c r="D67" s="59" t="s">
        <v>197</v>
      </c>
      <c r="E67" s="57" t="s">
        <v>25</v>
      </c>
      <c r="F67" s="57">
        <v>42</v>
      </c>
      <c r="G67" s="26"/>
      <c r="H67" s="135">
        <f>+$F67*G67</f>
        <v>0</v>
      </c>
      <c r="J67" s="90"/>
    </row>
    <row r="68" spans="2:10" s="89" customFormat="1">
      <c r="B68" s="134" t="s">
        <v>105</v>
      </c>
      <c r="C68" s="183" t="s">
        <v>731</v>
      </c>
      <c r="D68" s="183"/>
      <c r="E68" s="183"/>
      <c r="F68" s="183"/>
      <c r="G68" s="24"/>
      <c r="H68" s="135"/>
      <c r="J68" s="90"/>
    </row>
    <row r="69" spans="2:10" s="89" customFormat="1" ht="31.5">
      <c r="B69" s="136">
        <f>+COUNT($B$66:B68)+1</f>
        <v>2</v>
      </c>
      <c r="C69" s="58" t="s">
        <v>319</v>
      </c>
      <c r="D69" s="59" t="s">
        <v>732</v>
      </c>
      <c r="E69" s="57" t="s">
        <v>24</v>
      </c>
      <c r="F69" s="57">
        <v>105</v>
      </c>
      <c r="G69" s="26"/>
      <c r="H69" s="135">
        <f t="shared" ref="H69:H74" si="7">+$F69*G69</f>
        <v>0</v>
      </c>
    </row>
    <row r="70" spans="2:10" s="89" customFormat="1">
      <c r="B70" s="134" t="s">
        <v>83</v>
      </c>
      <c r="C70" s="183" t="s">
        <v>82</v>
      </c>
      <c r="D70" s="183"/>
      <c r="E70" s="183"/>
      <c r="F70" s="183"/>
      <c r="G70" s="24"/>
      <c r="H70" s="135"/>
      <c r="J70" s="90"/>
    </row>
    <row r="71" spans="2:10" s="89" customFormat="1">
      <c r="B71" s="134" t="s">
        <v>85</v>
      </c>
      <c r="C71" s="183" t="s">
        <v>200</v>
      </c>
      <c r="D71" s="183"/>
      <c r="E71" s="183"/>
      <c r="F71" s="183"/>
      <c r="G71" s="24"/>
      <c r="H71" s="135"/>
      <c r="J71" s="90"/>
    </row>
    <row r="72" spans="2:10" s="89" customFormat="1" ht="31.5">
      <c r="B72" s="136">
        <f>+COUNT($B$66:B71)+1</f>
        <v>3</v>
      </c>
      <c r="C72" s="58" t="s">
        <v>320</v>
      </c>
      <c r="D72" s="59" t="s">
        <v>733</v>
      </c>
      <c r="E72" s="57" t="s">
        <v>24</v>
      </c>
      <c r="F72" s="57">
        <v>105</v>
      </c>
      <c r="G72" s="26"/>
      <c r="H72" s="135">
        <f t="shared" si="7"/>
        <v>0</v>
      </c>
    </row>
    <row r="73" spans="2:10" s="89" customFormat="1" ht="15.75" customHeight="1">
      <c r="B73" s="134" t="s">
        <v>88</v>
      </c>
      <c r="C73" s="183" t="s">
        <v>87</v>
      </c>
      <c r="D73" s="183"/>
      <c r="E73" s="183"/>
      <c r="F73" s="183"/>
      <c r="G73" s="24"/>
      <c r="H73" s="135"/>
    </row>
    <row r="74" spans="2:10" s="89" customFormat="1" ht="47.25">
      <c r="B74" s="136">
        <f>+COUNT($B$66:B73)+1</f>
        <v>4</v>
      </c>
      <c r="C74" s="58" t="s">
        <v>321</v>
      </c>
      <c r="D74" s="59" t="s">
        <v>966</v>
      </c>
      <c r="E74" s="57" t="s">
        <v>54</v>
      </c>
      <c r="F74" s="57">
        <v>55</v>
      </c>
      <c r="G74" s="26"/>
      <c r="H74" s="135">
        <f t="shared" si="7"/>
        <v>0</v>
      </c>
      <c r="J74" s="90"/>
    </row>
    <row r="75" spans="2:10" s="89" customFormat="1" ht="15.75" customHeight="1">
      <c r="B75" s="141"/>
      <c r="C75" s="142"/>
      <c r="D75" s="143"/>
      <c r="E75" s="144"/>
      <c r="F75" s="145"/>
      <c r="G75" s="64"/>
      <c r="H75" s="146"/>
    </row>
    <row r="76" spans="2:10" s="89" customFormat="1" ht="16.5" thickBot="1">
      <c r="B76" s="147"/>
      <c r="C76" s="148"/>
      <c r="D76" s="148"/>
      <c r="E76" s="149"/>
      <c r="F76" s="149"/>
      <c r="G76" s="25" t="str">
        <f>C64&amp;" SKUPAJ:"</f>
        <v>VOZIŠČE KONSTRUKCIJE SKUPAJ:</v>
      </c>
      <c r="H76" s="150">
        <f>SUM(H$66:H$74)</f>
        <v>0</v>
      </c>
    </row>
    <row r="77" spans="2:10" s="89" customFormat="1">
      <c r="B77" s="152"/>
      <c r="C77" s="142"/>
      <c r="D77" s="153"/>
      <c r="E77" s="154"/>
      <c r="F77" s="145"/>
      <c r="G77" s="64"/>
      <c r="H77" s="146"/>
      <c r="J77" s="90"/>
    </row>
    <row r="78" spans="2:10" s="89" customFormat="1">
      <c r="B78" s="130" t="s">
        <v>49</v>
      </c>
      <c r="C78" s="182" t="s">
        <v>7</v>
      </c>
      <c r="D78" s="182"/>
      <c r="E78" s="131"/>
      <c r="F78" s="132"/>
      <c r="G78" s="23"/>
      <c r="H78" s="133"/>
      <c r="J78" s="90"/>
    </row>
    <row r="79" spans="2:10" s="89" customFormat="1">
      <c r="B79" s="134"/>
      <c r="C79" s="183"/>
      <c r="D79" s="183"/>
      <c r="E79" s="183"/>
      <c r="F79" s="183"/>
      <c r="G79" s="24"/>
      <c r="H79" s="135"/>
    </row>
    <row r="80" spans="2:10" s="89" customFormat="1" ht="47.25">
      <c r="B80" s="136">
        <f>+COUNT($B79:B$79)+1</f>
        <v>1</v>
      </c>
      <c r="C80" s="58" t="s">
        <v>209</v>
      </c>
      <c r="D80" s="59" t="s">
        <v>740</v>
      </c>
      <c r="E80" s="57" t="s">
        <v>54</v>
      </c>
      <c r="F80" s="57">
        <v>50</v>
      </c>
      <c r="G80" s="26"/>
      <c r="H80" s="135">
        <f>+$F80*G80</f>
        <v>0</v>
      </c>
      <c r="J80" s="90"/>
    </row>
    <row r="81" spans="2:10" s="89" customFormat="1">
      <c r="B81" s="134" t="s">
        <v>219</v>
      </c>
      <c r="C81" s="183" t="s">
        <v>124</v>
      </c>
      <c r="D81" s="183"/>
      <c r="E81" s="183"/>
      <c r="F81" s="183"/>
      <c r="G81" s="24"/>
      <c r="H81" s="135"/>
    </row>
    <row r="82" spans="2:10" s="89" customFormat="1" ht="47.25">
      <c r="B82" s="136">
        <f>+COUNT($B$79:B81)+1</f>
        <v>2</v>
      </c>
      <c r="C82" s="58" t="s">
        <v>212</v>
      </c>
      <c r="D82" s="59" t="s">
        <v>998</v>
      </c>
      <c r="E82" s="57" t="s">
        <v>54</v>
      </c>
      <c r="F82" s="57">
        <v>22</v>
      </c>
      <c r="G82" s="26"/>
      <c r="H82" s="135">
        <f>+$F82*G82</f>
        <v>0</v>
      </c>
      <c r="J82" s="90"/>
    </row>
    <row r="83" spans="2:10" s="89" customFormat="1" ht="31.5">
      <c r="B83" s="136">
        <f>+COUNT($B$79:B82)+1</f>
        <v>3</v>
      </c>
      <c r="C83" s="58" t="s">
        <v>216</v>
      </c>
      <c r="D83" s="59" t="s">
        <v>761</v>
      </c>
      <c r="E83" s="57" t="s">
        <v>25</v>
      </c>
      <c r="F83" s="57">
        <v>2.9</v>
      </c>
      <c r="G83" s="26"/>
      <c r="H83" s="135">
        <f t="shared" ref="H83:H86" si="8">+$F83*G83</f>
        <v>0</v>
      </c>
      <c r="J83" s="90"/>
    </row>
    <row r="84" spans="2:10" s="89" customFormat="1">
      <c r="B84" s="136">
        <f>+COUNT($B$79:B83)+1</f>
        <v>4</v>
      </c>
      <c r="C84" s="58" t="s">
        <v>217</v>
      </c>
      <c r="D84" s="59" t="s">
        <v>218</v>
      </c>
      <c r="E84" s="57" t="s">
        <v>54</v>
      </c>
      <c r="F84" s="57">
        <v>22</v>
      </c>
      <c r="G84" s="26"/>
      <c r="H84" s="135">
        <f t="shared" si="8"/>
        <v>0</v>
      </c>
      <c r="J84" s="90"/>
    </row>
    <row r="85" spans="2:10" s="89" customFormat="1">
      <c r="B85" s="134" t="s">
        <v>125</v>
      </c>
      <c r="C85" s="183" t="s">
        <v>126</v>
      </c>
      <c r="D85" s="183"/>
      <c r="E85" s="183"/>
      <c r="F85" s="183"/>
      <c r="G85" s="24"/>
      <c r="H85" s="135"/>
    </row>
    <row r="86" spans="2:10" s="89" customFormat="1" ht="31.5">
      <c r="B86" s="136">
        <f>+COUNT($B$79:B85)+1</f>
        <v>5</v>
      </c>
      <c r="C86" s="58" t="s">
        <v>235</v>
      </c>
      <c r="D86" s="59" t="s">
        <v>762</v>
      </c>
      <c r="E86" s="57" t="s">
        <v>23</v>
      </c>
      <c r="F86" s="57">
        <v>1</v>
      </c>
      <c r="G86" s="26"/>
      <c r="H86" s="135">
        <f t="shared" si="8"/>
        <v>0</v>
      </c>
      <c r="J86" s="90"/>
    </row>
    <row r="87" spans="2:10" s="89" customFormat="1" ht="47.25">
      <c r="B87" s="136">
        <f>+COUNT($B$79:B86)+1</f>
        <v>6</v>
      </c>
      <c r="C87" s="58" t="s">
        <v>322</v>
      </c>
      <c r="D87" s="59" t="s">
        <v>999</v>
      </c>
      <c r="E87" s="57" t="s">
        <v>23</v>
      </c>
      <c r="F87" s="57">
        <v>1</v>
      </c>
      <c r="G87" s="26"/>
      <c r="H87" s="135">
        <f t="shared" ref="H87" si="9">+$F87*G87</f>
        <v>0</v>
      </c>
      <c r="J87" s="90"/>
    </row>
    <row r="88" spans="2:10" s="89" customFormat="1" ht="15.75" customHeight="1">
      <c r="B88" s="141"/>
      <c r="C88" s="142"/>
      <c r="D88" s="143"/>
      <c r="E88" s="144"/>
      <c r="F88" s="145"/>
      <c r="G88" s="64"/>
      <c r="H88" s="146"/>
    </row>
    <row r="89" spans="2:10" s="89" customFormat="1">
      <c r="B89" s="147"/>
      <c r="C89" s="148"/>
      <c r="D89" s="148"/>
      <c r="E89" s="149"/>
      <c r="F89" s="149"/>
      <c r="G89" s="25" t="str">
        <f>C78&amp;" SKUPAJ:"</f>
        <v>ODVODNJAVANJE SKUPAJ:</v>
      </c>
      <c r="H89" s="150">
        <f>SUM(H$80:H$87)</f>
        <v>0</v>
      </c>
    </row>
    <row r="91" spans="2:10" s="89" customFormat="1">
      <c r="B91" s="130" t="s">
        <v>53</v>
      </c>
      <c r="C91" s="182" t="s">
        <v>106</v>
      </c>
      <c r="D91" s="182"/>
      <c r="E91" s="131"/>
      <c r="F91" s="132"/>
      <c r="G91" s="23"/>
      <c r="H91" s="133"/>
      <c r="J91" s="90"/>
    </row>
    <row r="92" spans="2:10" s="89" customFormat="1">
      <c r="B92" s="134" t="s">
        <v>258</v>
      </c>
      <c r="C92" s="183" t="s">
        <v>323</v>
      </c>
      <c r="D92" s="183"/>
      <c r="E92" s="183"/>
      <c r="F92" s="183"/>
      <c r="G92" s="24"/>
      <c r="H92" s="135"/>
    </row>
    <row r="93" spans="2:10" s="89" customFormat="1" ht="31.5">
      <c r="B93" s="136">
        <f>+COUNT($B$92:B92)+1</f>
        <v>1</v>
      </c>
      <c r="C93" s="58" t="s">
        <v>324</v>
      </c>
      <c r="D93" s="59" t="s">
        <v>325</v>
      </c>
      <c r="E93" s="57" t="s">
        <v>24</v>
      </c>
      <c r="F93" s="57">
        <v>11.6</v>
      </c>
      <c r="G93" s="26"/>
      <c r="H93" s="135">
        <f>+$F93*G93</f>
        <v>0</v>
      </c>
      <c r="J93" s="90"/>
    </row>
    <row r="94" spans="2:10" s="89" customFormat="1">
      <c r="B94" s="134" t="s">
        <v>263</v>
      </c>
      <c r="C94" s="183" t="s">
        <v>326</v>
      </c>
      <c r="D94" s="183"/>
      <c r="E94" s="183"/>
      <c r="F94" s="183"/>
      <c r="G94" s="24"/>
      <c r="H94" s="135"/>
    </row>
    <row r="95" spans="2:10" s="89" customFormat="1" ht="63">
      <c r="B95" s="136">
        <f>+COUNT($B$92:B94)+1</f>
        <v>2</v>
      </c>
      <c r="C95" s="137" t="s">
        <v>327</v>
      </c>
      <c r="D95" s="138" t="s">
        <v>1000</v>
      </c>
      <c r="E95" s="139" t="s">
        <v>56</v>
      </c>
      <c r="F95" s="139">
        <v>260</v>
      </c>
      <c r="G95" s="65"/>
      <c r="H95" s="135">
        <f t="shared" ref="H95" si="10">+$F95*G95</f>
        <v>0</v>
      </c>
      <c r="J95" s="90"/>
    </row>
    <row r="96" spans="2:10" s="89" customFormat="1">
      <c r="B96" s="134" t="s">
        <v>269</v>
      </c>
      <c r="C96" s="183" t="s">
        <v>328</v>
      </c>
      <c r="D96" s="183"/>
      <c r="E96" s="183"/>
      <c r="F96" s="183"/>
      <c r="G96" s="24"/>
      <c r="H96" s="135"/>
    </row>
    <row r="97" spans="2:10" s="89" customFormat="1" ht="47.25">
      <c r="B97" s="136">
        <f>+COUNT($B$92:B96)+1</f>
        <v>3</v>
      </c>
      <c r="C97" s="137" t="s">
        <v>329</v>
      </c>
      <c r="D97" s="138" t="s">
        <v>1001</v>
      </c>
      <c r="E97" s="139" t="s">
        <v>25</v>
      </c>
      <c r="F97" s="139">
        <v>0.5</v>
      </c>
      <c r="G97" s="65"/>
      <c r="H97" s="135">
        <f t="shared" ref="H97:H98" si="11">+$F97*G97</f>
        <v>0</v>
      </c>
      <c r="J97" s="90"/>
    </row>
    <row r="98" spans="2:10" s="89" customFormat="1" ht="63">
      <c r="B98" s="136">
        <f>+COUNT($B$92:B97)+1</f>
        <v>4</v>
      </c>
      <c r="C98" s="137" t="s">
        <v>330</v>
      </c>
      <c r="D98" s="138" t="s">
        <v>1002</v>
      </c>
      <c r="E98" s="139" t="s">
        <v>25</v>
      </c>
      <c r="F98" s="139">
        <v>1.93</v>
      </c>
      <c r="G98" s="65"/>
      <c r="H98" s="135">
        <f t="shared" si="11"/>
        <v>0</v>
      </c>
      <c r="J98" s="90"/>
    </row>
    <row r="99" spans="2:10" s="89" customFormat="1" ht="15.75" customHeight="1">
      <c r="B99" s="141"/>
      <c r="C99" s="142"/>
      <c r="D99" s="143"/>
      <c r="E99" s="144"/>
      <c r="F99" s="145"/>
      <c r="G99" s="64"/>
      <c r="H99" s="146"/>
    </row>
    <row r="100" spans="2:10" s="89" customFormat="1">
      <c r="B100" s="147"/>
      <c r="C100" s="148"/>
      <c r="D100" s="148"/>
      <c r="E100" s="149"/>
      <c r="F100" s="149"/>
      <c r="G100" s="25" t="str">
        <f>C91&amp;" SKUPAJ:"</f>
        <v>GRADBENA IN OBRTNIŠKA DELA SKUPAJ:</v>
      </c>
      <c r="H100" s="150">
        <f>SUM(H$93:H$98)</f>
        <v>0</v>
      </c>
    </row>
    <row r="102" spans="2:10" s="89" customFormat="1">
      <c r="B102" s="130" t="s">
        <v>68</v>
      </c>
      <c r="C102" s="182" t="s">
        <v>92</v>
      </c>
      <c r="D102" s="182"/>
      <c r="E102" s="131"/>
      <c r="F102" s="132"/>
      <c r="G102" s="23"/>
      <c r="H102" s="133"/>
      <c r="J102" s="90"/>
    </row>
    <row r="103" spans="2:10" s="89" customFormat="1">
      <c r="B103" s="134"/>
      <c r="C103" s="183"/>
      <c r="D103" s="183"/>
      <c r="E103" s="183"/>
      <c r="F103" s="183"/>
      <c r="G103" s="24"/>
      <c r="H103" s="135"/>
    </row>
    <row r="104" spans="2:10" s="89" customFormat="1" ht="31.5">
      <c r="B104" s="136">
        <f>+COUNT($B$103:B103)+1</f>
        <v>1</v>
      </c>
      <c r="C104" s="58" t="s">
        <v>293</v>
      </c>
      <c r="D104" s="59" t="s">
        <v>803</v>
      </c>
      <c r="E104" s="57" t="s">
        <v>23</v>
      </c>
      <c r="F104" s="57">
        <v>1</v>
      </c>
      <c r="G104" s="26"/>
      <c r="H104" s="135">
        <f t="shared" ref="H104:H113" si="12">+$F104*G104</f>
        <v>0</v>
      </c>
      <c r="J104" s="90"/>
    </row>
    <row r="105" spans="2:10" s="89" customFormat="1" ht="47.25">
      <c r="B105" s="136">
        <f>+COUNT($B$103:B104)+1</f>
        <v>2</v>
      </c>
      <c r="C105" s="58" t="s">
        <v>296</v>
      </c>
      <c r="D105" s="59" t="s">
        <v>1003</v>
      </c>
      <c r="E105" s="57" t="s">
        <v>23</v>
      </c>
      <c r="F105" s="57">
        <v>1</v>
      </c>
      <c r="G105" s="26"/>
      <c r="H105" s="135">
        <f t="shared" si="12"/>
        <v>0</v>
      </c>
      <c r="J105" s="90"/>
    </row>
    <row r="106" spans="2:10" s="89" customFormat="1" ht="63">
      <c r="B106" s="136">
        <f>+COUNT($B$103:B105)+1</f>
        <v>3</v>
      </c>
      <c r="C106" s="137" t="s">
        <v>110</v>
      </c>
      <c r="D106" s="138" t="s">
        <v>1004</v>
      </c>
      <c r="E106" s="139" t="s">
        <v>23</v>
      </c>
      <c r="F106" s="139">
        <v>1</v>
      </c>
      <c r="G106" s="26"/>
      <c r="H106" s="135">
        <f t="shared" si="12"/>
        <v>0</v>
      </c>
      <c r="J106" s="90"/>
    </row>
    <row r="107" spans="2:10" s="89" customFormat="1">
      <c r="B107" s="134" t="s">
        <v>94</v>
      </c>
      <c r="C107" s="183" t="s">
        <v>95</v>
      </c>
      <c r="D107" s="183"/>
      <c r="E107" s="183"/>
      <c r="F107" s="183"/>
      <c r="G107" s="24"/>
      <c r="H107" s="135"/>
    </row>
    <row r="108" spans="2:10" s="89" customFormat="1" ht="94.5">
      <c r="B108" s="136">
        <f>+COUNT($B$103:B107)+1</f>
        <v>4</v>
      </c>
      <c r="C108" s="137" t="s">
        <v>114</v>
      </c>
      <c r="D108" s="138" t="s">
        <v>1005</v>
      </c>
      <c r="E108" s="139" t="s">
        <v>24</v>
      </c>
      <c r="F108" s="139">
        <v>7</v>
      </c>
      <c r="G108" s="26"/>
      <c r="H108" s="135">
        <f t="shared" si="12"/>
        <v>0</v>
      </c>
      <c r="J108" s="90"/>
    </row>
    <row r="109" spans="2:10" s="89" customFormat="1" ht="94.5">
      <c r="B109" s="136">
        <f>+COUNT($B$103:B108)+1</f>
        <v>5</v>
      </c>
      <c r="C109" s="137" t="s">
        <v>331</v>
      </c>
      <c r="D109" s="138" t="s">
        <v>1006</v>
      </c>
      <c r="E109" s="139" t="s">
        <v>24</v>
      </c>
      <c r="F109" s="139">
        <v>6</v>
      </c>
      <c r="G109" s="26"/>
      <c r="H109" s="135">
        <f t="shared" si="12"/>
        <v>0</v>
      </c>
      <c r="J109" s="90"/>
    </row>
    <row r="110" spans="2:10" s="89" customFormat="1">
      <c r="B110" s="134" t="s">
        <v>1007</v>
      </c>
      <c r="C110" s="183" t="s">
        <v>332</v>
      </c>
      <c r="D110" s="183"/>
      <c r="E110" s="183"/>
      <c r="F110" s="183"/>
      <c r="G110" s="24"/>
      <c r="H110" s="135"/>
    </row>
    <row r="111" spans="2:10" s="89" customFormat="1">
      <c r="B111" s="136">
        <f>+COUNT($B$103:B110)+1</f>
        <v>6</v>
      </c>
      <c r="C111" s="137" t="s">
        <v>333</v>
      </c>
      <c r="D111" s="138" t="s">
        <v>334</v>
      </c>
      <c r="E111" s="139" t="s">
        <v>23</v>
      </c>
      <c r="F111" s="139">
        <v>1</v>
      </c>
      <c r="G111" s="26"/>
      <c r="H111" s="135">
        <f t="shared" si="12"/>
        <v>0</v>
      </c>
      <c r="J111" s="90"/>
    </row>
    <row r="112" spans="2:10" s="89" customFormat="1" ht="31.5">
      <c r="B112" s="136">
        <f>+COUNT($B$103:B111)+1</f>
        <v>7</v>
      </c>
      <c r="C112" s="137" t="s">
        <v>335</v>
      </c>
      <c r="D112" s="138" t="s">
        <v>1008</v>
      </c>
      <c r="E112" s="139" t="s">
        <v>23</v>
      </c>
      <c r="F112" s="139">
        <v>1</v>
      </c>
      <c r="G112" s="26"/>
      <c r="H112" s="135">
        <f t="shared" si="12"/>
        <v>0</v>
      </c>
      <c r="J112" s="90"/>
    </row>
    <row r="113" spans="2:10" s="89" customFormat="1" ht="47.25">
      <c r="B113" s="136">
        <f>+COUNT($B$103:B112)+1</f>
        <v>8</v>
      </c>
      <c r="C113" s="137" t="s">
        <v>336</v>
      </c>
      <c r="D113" s="138" t="s">
        <v>1009</v>
      </c>
      <c r="E113" s="139" t="s">
        <v>23</v>
      </c>
      <c r="F113" s="139">
        <v>1</v>
      </c>
      <c r="G113" s="26"/>
      <c r="H113" s="135">
        <f t="shared" si="12"/>
        <v>0</v>
      </c>
      <c r="J113" s="90"/>
    </row>
    <row r="114" spans="2:10" s="89" customFormat="1" ht="15.75" customHeight="1">
      <c r="B114" s="141"/>
      <c r="C114" s="142"/>
      <c r="D114" s="143"/>
      <c r="E114" s="144"/>
      <c r="F114" s="145"/>
      <c r="G114" s="64"/>
      <c r="H114" s="146"/>
    </row>
    <row r="115" spans="2:10" s="89" customFormat="1">
      <c r="B115" s="147"/>
      <c r="C115" s="148"/>
      <c r="D115" s="148"/>
      <c r="E115" s="149"/>
      <c r="F115" s="149"/>
      <c r="G115" s="25" t="str">
        <f>C102&amp;" SKUPAJ:"</f>
        <v>OPREMA CEST SKUPAJ:</v>
      </c>
      <c r="H115" s="150">
        <f>SUM(H$104:H$113)</f>
        <v>0</v>
      </c>
    </row>
    <row r="117" spans="2:10" s="89" customFormat="1">
      <c r="B117" s="130" t="s">
        <v>69</v>
      </c>
      <c r="C117" s="182" t="s">
        <v>8</v>
      </c>
      <c r="D117" s="182"/>
      <c r="E117" s="131"/>
      <c r="F117" s="132"/>
      <c r="G117" s="23"/>
      <c r="H117" s="133"/>
      <c r="J117" s="90"/>
    </row>
    <row r="118" spans="2:10" s="89" customFormat="1">
      <c r="B118" s="134" t="s">
        <v>96</v>
      </c>
      <c r="C118" s="183" t="s">
        <v>310</v>
      </c>
      <c r="D118" s="183"/>
      <c r="E118" s="183"/>
      <c r="F118" s="183"/>
      <c r="G118" s="24"/>
      <c r="H118" s="135"/>
    </row>
    <row r="119" spans="2:10" s="89" customFormat="1">
      <c r="B119" s="136">
        <f>+COUNT($B$118:B118)+1</f>
        <v>1</v>
      </c>
      <c r="C119" s="58" t="s">
        <v>62</v>
      </c>
      <c r="D119" s="59" t="s">
        <v>70</v>
      </c>
      <c r="E119" s="57" t="s">
        <v>71</v>
      </c>
      <c r="F119" s="57">
        <v>12</v>
      </c>
      <c r="G119" s="26"/>
      <c r="H119" s="135">
        <f t="shared" ref="H119:H120" si="13">+$F119*G119</f>
        <v>0</v>
      </c>
      <c r="J119" s="90"/>
    </row>
    <row r="120" spans="2:10" s="89" customFormat="1">
      <c r="B120" s="136">
        <f>+COUNT($B$118:B119)+1</f>
        <v>2</v>
      </c>
      <c r="C120" s="58" t="s">
        <v>116</v>
      </c>
      <c r="D120" s="59" t="s">
        <v>99</v>
      </c>
      <c r="E120" s="57" t="s">
        <v>71</v>
      </c>
      <c r="F120" s="57">
        <v>4</v>
      </c>
      <c r="G120" s="26"/>
      <c r="H120" s="135">
        <f t="shared" si="13"/>
        <v>0</v>
      </c>
      <c r="J120" s="90"/>
    </row>
    <row r="121" spans="2:10" s="89" customFormat="1" ht="31.5">
      <c r="B121" s="136">
        <f>+COUNT($B$118:B120)+1</f>
        <v>3</v>
      </c>
      <c r="C121" s="58" t="s">
        <v>117</v>
      </c>
      <c r="D121" s="59" t="s">
        <v>72</v>
      </c>
      <c r="E121" s="57" t="s">
        <v>23</v>
      </c>
      <c r="F121" s="57">
        <v>1</v>
      </c>
      <c r="G121" s="26"/>
      <c r="H121" s="135">
        <f t="shared" ref="H121" si="14">+$F121*G121</f>
        <v>0</v>
      </c>
      <c r="J121" s="90"/>
    </row>
    <row r="122" spans="2:10" s="89" customFormat="1" ht="15.75" customHeight="1">
      <c r="B122" s="141"/>
      <c r="C122" s="142"/>
      <c r="D122" s="143"/>
      <c r="E122" s="144"/>
      <c r="F122" s="145"/>
      <c r="G122" s="64"/>
      <c r="H122" s="146"/>
    </row>
    <row r="123" spans="2:10" s="89" customFormat="1" ht="16.5" thickBot="1">
      <c r="B123" s="147"/>
      <c r="C123" s="148"/>
      <c r="D123" s="148"/>
      <c r="E123" s="149"/>
      <c r="F123" s="149"/>
      <c r="G123" s="25" t="str">
        <f>C117&amp;" SKUPAJ:"</f>
        <v>TUJE STORITVE SKUPAJ:</v>
      </c>
      <c r="H123" s="150">
        <f>SUM(H$119:H$121)</f>
        <v>0</v>
      </c>
    </row>
  </sheetData>
  <sheetProtection algorithmName="SHA-512" hashValue="B1aqmE0VJAGdnv/kFAloPKe4y56CZ+MdLu3GnYy3EcwP+iWmRU2cC73EO/B3aMcailMrPdHN7licQVgZYcatbQ==" saltValue="BzEUY/SSxpiBDzxAN2appQ==" spinCount="100000" sheet="1" objects="1" scenarios="1"/>
  <mergeCells count="32">
    <mergeCell ref="C118:F118"/>
    <mergeCell ref="C32:F32"/>
    <mergeCell ref="C48:F48"/>
    <mergeCell ref="C51:F51"/>
    <mergeCell ref="C53:F53"/>
    <mergeCell ref="C55:F55"/>
    <mergeCell ref="C58:F58"/>
    <mergeCell ref="C70:F70"/>
    <mergeCell ref="C71:F71"/>
    <mergeCell ref="C102:D102"/>
    <mergeCell ref="C103:F103"/>
    <mergeCell ref="C117:D117"/>
    <mergeCell ref="C107:F107"/>
    <mergeCell ref="C110:F110"/>
    <mergeCell ref="C91:D91"/>
    <mergeCell ref="C92:F92"/>
    <mergeCell ref="C68:F68"/>
    <mergeCell ref="C41:F41"/>
    <mergeCell ref="C85:F85"/>
    <mergeCell ref="C94:F94"/>
    <mergeCell ref="C96:F96"/>
    <mergeCell ref="C73:F73"/>
    <mergeCell ref="C78:D78"/>
    <mergeCell ref="C79:F79"/>
    <mergeCell ref="C81:F81"/>
    <mergeCell ref="C26:D26"/>
    <mergeCell ref="C27:F27"/>
    <mergeCell ref="C33:F33"/>
    <mergeCell ref="C40:D40"/>
    <mergeCell ref="C66:F66"/>
    <mergeCell ref="C64:D64"/>
    <mergeCell ref="C65:F65"/>
  </mergeCells>
  <pageMargins left="0.70866141732283472" right="0.70866141732283472" top="0.74803149606299213" bottom="0.74803149606299213" header="0.31496062992125984" footer="0.31496062992125984"/>
  <pageSetup paperSize="9" scale="68"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49" min="1" max="7" man="1"/>
    <brk id="89" min="1" max="7"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F508B-7CE4-4BDA-BA62-F42B55B26E85}">
  <sheetPr>
    <tabColor rgb="FF00339C"/>
  </sheetPr>
  <dimension ref="B1:K126"/>
  <sheetViews>
    <sheetView view="pageBreakPreview" zoomScaleNormal="100" zoomScaleSheetLayoutView="100" workbookViewId="0">
      <selection activeCell="D115" sqref="D115"/>
    </sheetView>
  </sheetViews>
  <sheetFormatPr defaultColWidth="9.140625" defaultRowHeight="15.75"/>
  <cols>
    <col min="1" max="1" width="9.140625" style="90" customWidth="1"/>
    <col min="2" max="3" width="10.7109375" style="92" customWidth="1"/>
    <col min="4" max="4" width="47.7109375" style="86" customWidth="1"/>
    <col min="5" max="5" width="14.7109375" style="87" customWidth="1"/>
    <col min="6" max="6" width="12.7109375" style="87" customWidth="1"/>
    <col min="7" max="7" width="15.7109375" style="18" customWidth="1"/>
    <col min="8" max="8" width="15.7109375" style="88" customWidth="1"/>
    <col min="9" max="9" width="11.5703125" style="89" bestFit="1" customWidth="1"/>
    <col min="10" max="10" width="10.140625" style="90" bestFit="1" customWidth="1"/>
    <col min="11" max="16384" width="9.140625" style="90"/>
  </cols>
  <sheetData>
    <row r="1" spans="2:10">
      <c r="B1" s="84" t="s">
        <v>589</v>
      </c>
      <c r="C1" s="85" t="str">
        <f ca="1">MID(CELL("filename",A1),FIND("]",CELL("filename",A1))+1,255)</f>
        <v>AP-2</v>
      </c>
    </row>
    <row r="3" spans="2:10">
      <c r="B3" s="91" t="s">
        <v>14</v>
      </c>
    </row>
    <row r="4" spans="2:10">
      <c r="B4" s="93" t="str">
        <f ca="1">"REKAPITULACIJA "&amp;C1</f>
        <v>REKAPITULACIJA AP-2</v>
      </c>
      <c r="C4" s="94"/>
      <c r="D4" s="94"/>
      <c r="E4" s="95"/>
      <c r="F4" s="95"/>
      <c r="G4" s="19"/>
      <c r="H4" s="57"/>
      <c r="I4" s="96"/>
    </row>
    <row r="5" spans="2:10">
      <c r="B5" s="97"/>
      <c r="C5" s="98"/>
      <c r="D5" s="99"/>
      <c r="H5" s="100"/>
      <c r="I5" s="101"/>
      <c r="J5" s="102"/>
    </row>
    <row r="6" spans="2:10">
      <c r="B6" s="103" t="s">
        <v>47</v>
      </c>
      <c r="D6" s="104" t="str">
        <f>VLOOKUP(B6,$B$22:$H$9884,2,FALSE)</f>
        <v>PREDDELA</v>
      </c>
      <c r="E6" s="105"/>
      <c r="F6" s="88"/>
      <c r="H6" s="106">
        <f>VLOOKUP($D6&amp;" SKUPAJ:",$G$22:H$9884,2,FALSE)</f>
        <v>0</v>
      </c>
      <c r="I6" s="107"/>
      <c r="J6" s="108"/>
    </row>
    <row r="7" spans="2:10">
      <c r="B7" s="103"/>
      <c r="D7" s="104"/>
      <c r="E7" s="105"/>
      <c r="F7" s="88"/>
      <c r="H7" s="106"/>
      <c r="I7" s="109"/>
      <c r="J7" s="110"/>
    </row>
    <row r="8" spans="2:10">
      <c r="B8" s="103" t="s">
        <v>48</v>
      </c>
      <c r="D8" s="104" t="str">
        <f>VLOOKUP(B8,$B$22:$H$9884,2,FALSE)</f>
        <v>ZEMELJSKA DELA IN TEMELJENJE</v>
      </c>
      <c r="E8" s="105"/>
      <c r="F8" s="88"/>
      <c r="H8" s="106">
        <f>VLOOKUP($D8&amp;" SKUPAJ:",$G$22:H$9884,2,FALSE)</f>
        <v>0</v>
      </c>
      <c r="I8" s="111"/>
      <c r="J8" s="112"/>
    </row>
    <row r="9" spans="2:10">
      <c r="B9" s="103"/>
      <c r="D9" s="104"/>
      <c r="E9" s="105"/>
      <c r="F9" s="88"/>
      <c r="H9" s="106"/>
      <c r="I9" s="96"/>
    </row>
    <row r="10" spans="2:10">
      <c r="B10" s="103" t="s">
        <v>45</v>
      </c>
      <c r="D10" s="104" t="str">
        <f>VLOOKUP(B10,$B$22:$H$9884,2,FALSE)</f>
        <v>VOZIŠČE KONSTRUKCIJE</v>
      </c>
      <c r="E10" s="105"/>
      <c r="F10" s="88"/>
      <c r="H10" s="106">
        <f>VLOOKUP($D10&amp;" SKUPAJ:",$G$22:H$9884,2,FALSE)</f>
        <v>0</v>
      </c>
    </row>
    <row r="11" spans="2:10">
      <c r="B11" s="103"/>
      <c r="D11" s="104"/>
      <c r="E11" s="105"/>
      <c r="F11" s="88"/>
      <c r="H11" s="106"/>
    </row>
    <row r="12" spans="2:10">
      <c r="B12" s="103" t="s">
        <v>49</v>
      </c>
      <c r="D12" s="104" t="str">
        <f>VLOOKUP(B12,$B$22:$H$9884,2,FALSE)</f>
        <v>ODVODNJAVANJE</v>
      </c>
      <c r="E12" s="105"/>
      <c r="F12" s="88"/>
      <c r="H12" s="106">
        <f>VLOOKUP($D12&amp;" SKUPAJ:",$G$22:H$9884,2,FALSE)</f>
        <v>0</v>
      </c>
    </row>
    <row r="13" spans="2:10">
      <c r="B13" s="103"/>
      <c r="D13" s="104"/>
      <c r="E13" s="105"/>
      <c r="F13" s="88"/>
      <c r="H13" s="106"/>
    </row>
    <row r="14" spans="2:10">
      <c r="B14" s="103" t="s">
        <v>53</v>
      </c>
      <c r="D14" s="104" t="str">
        <f>VLOOKUP(B14,$B$22:$H$9884,2,FALSE)</f>
        <v>GRADBENA IN OBRTNIŠKA DELA</v>
      </c>
      <c r="E14" s="105"/>
      <c r="F14" s="88"/>
      <c r="H14" s="106">
        <f>VLOOKUP($D14&amp;" SKUPAJ:",$G$22:H$9884,2,FALSE)</f>
        <v>0</v>
      </c>
      <c r="I14" s="111"/>
      <c r="J14" s="112"/>
    </row>
    <row r="15" spans="2:10">
      <c r="B15" s="103"/>
      <c r="D15" s="104"/>
      <c r="E15" s="105"/>
      <c r="F15" s="88"/>
      <c r="H15" s="106"/>
      <c r="I15" s="96"/>
    </row>
    <row r="16" spans="2:10">
      <c r="B16" s="103" t="s">
        <v>68</v>
      </c>
      <c r="D16" s="104" t="str">
        <f>VLOOKUP(B16,$B$22:$H$9884,2,FALSE)</f>
        <v>OPREMA CEST</v>
      </c>
      <c r="E16" s="105"/>
      <c r="F16" s="88"/>
      <c r="H16" s="106">
        <f>VLOOKUP($D16&amp;" SKUPAJ:",$G$22:H$9884,2,FALSE)</f>
        <v>0</v>
      </c>
    </row>
    <row r="17" spans="2:11">
      <c r="B17" s="103"/>
      <c r="D17" s="104"/>
      <c r="E17" s="105"/>
      <c r="F17" s="88"/>
      <c r="H17" s="106"/>
    </row>
    <row r="18" spans="2:11">
      <c r="B18" s="103" t="s">
        <v>69</v>
      </c>
      <c r="D18" s="104" t="str">
        <f>VLOOKUP(B18,$B$22:$H$9884,2,FALSE)</f>
        <v>TUJE STORITVE</v>
      </c>
      <c r="E18" s="105"/>
      <c r="F18" s="88"/>
      <c r="H18" s="106">
        <f>VLOOKUP($D18&amp;" SKUPAJ:",$G$22:H$9884,2,FALSE)</f>
        <v>0</v>
      </c>
      <c r="I18" s="111"/>
      <c r="J18" s="112"/>
    </row>
    <row r="19" spans="2:11" s="89" customFormat="1" ht="16.5" thickBot="1">
      <c r="B19" s="113"/>
      <c r="C19" s="114"/>
      <c r="D19" s="115"/>
      <c r="E19" s="116"/>
      <c r="F19" s="117"/>
      <c r="G19" s="20"/>
      <c r="H19" s="118"/>
    </row>
    <row r="20" spans="2:11" s="89" customFormat="1" ht="16.5" thickTop="1">
      <c r="B20" s="119"/>
      <c r="C20" s="120"/>
      <c r="D20" s="121"/>
      <c r="E20" s="122"/>
      <c r="F20" s="123"/>
      <c r="G20" s="21" t="str">
        <f ca="1">"SKUPAJ "&amp;C1&amp;" (BREZ DDV):"</f>
        <v>SKUPAJ AP-2 (BREZ DDV):</v>
      </c>
      <c r="H20" s="124">
        <f>ROUND(SUM(H6:H18),2)</f>
        <v>0</v>
      </c>
    </row>
    <row r="22" spans="2:11" s="89" customFormat="1" ht="16.5" thickBot="1">
      <c r="B22" s="125" t="s">
        <v>0</v>
      </c>
      <c r="C22" s="126" t="s">
        <v>1</v>
      </c>
      <c r="D22" s="127" t="s">
        <v>2</v>
      </c>
      <c r="E22" s="128" t="s">
        <v>3</v>
      </c>
      <c r="F22" s="128" t="s">
        <v>4</v>
      </c>
      <c r="G22" s="22" t="s">
        <v>5</v>
      </c>
      <c r="H22" s="128" t="s">
        <v>6</v>
      </c>
    </row>
    <row r="24" spans="2:11">
      <c r="B24" s="129"/>
      <c r="C24" s="129"/>
      <c r="D24" s="129"/>
      <c r="E24" s="129"/>
      <c r="F24" s="129"/>
      <c r="G24" s="78"/>
      <c r="H24" s="129"/>
    </row>
    <row r="26" spans="2:11" s="89" customFormat="1">
      <c r="B26" s="130" t="s">
        <v>47</v>
      </c>
      <c r="C26" s="182" t="s">
        <v>97</v>
      </c>
      <c r="D26" s="182"/>
      <c r="E26" s="131"/>
      <c r="F26" s="132"/>
      <c r="G26" s="23"/>
      <c r="H26" s="133"/>
    </row>
    <row r="27" spans="2:11" s="89" customFormat="1">
      <c r="B27" s="134" t="s">
        <v>65</v>
      </c>
      <c r="C27" s="183" t="s">
        <v>123</v>
      </c>
      <c r="D27" s="183"/>
      <c r="E27" s="183"/>
      <c r="F27" s="183"/>
      <c r="G27" s="24"/>
      <c r="H27" s="135"/>
    </row>
    <row r="28" spans="2:11" s="89" customFormat="1" ht="31.5">
      <c r="B28" s="136">
        <f>+COUNT($B$27:B27)+1</f>
        <v>1</v>
      </c>
      <c r="C28" s="58" t="s">
        <v>134</v>
      </c>
      <c r="D28" s="59" t="s">
        <v>993</v>
      </c>
      <c r="E28" s="57" t="s">
        <v>135</v>
      </c>
      <c r="F28" s="57">
        <v>0.12</v>
      </c>
      <c r="G28" s="26"/>
      <c r="H28" s="135">
        <f>+$F28*G28</f>
        <v>0</v>
      </c>
      <c r="K28" s="87"/>
    </row>
    <row r="29" spans="2:11" s="89" customFormat="1" ht="31.5">
      <c r="B29" s="136">
        <f>+COUNT($B$27:B28)+1</f>
        <v>2</v>
      </c>
      <c r="C29" s="58" t="s">
        <v>136</v>
      </c>
      <c r="D29" s="59" t="s">
        <v>681</v>
      </c>
      <c r="E29" s="57" t="s">
        <v>66</v>
      </c>
      <c r="F29" s="57">
        <v>0.12</v>
      </c>
      <c r="G29" s="26"/>
      <c r="H29" s="135">
        <f t="shared" ref="H29:H31" si="0">+$F29*G29</f>
        <v>0</v>
      </c>
      <c r="K29" s="87"/>
    </row>
    <row r="30" spans="2:11" s="89" customFormat="1" ht="31.5">
      <c r="B30" s="136">
        <f>+COUNT($B$27:B29)+1</f>
        <v>3</v>
      </c>
      <c r="C30" s="137" t="s">
        <v>316</v>
      </c>
      <c r="D30" s="138" t="s">
        <v>101</v>
      </c>
      <c r="E30" s="139" t="s">
        <v>23</v>
      </c>
      <c r="F30" s="139">
        <v>4</v>
      </c>
      <c r="G30" s="65"/>
      <c r="H30" s="135">
        <f t="shared" si="0"/>
        <v>0</v>
      </c>
      <c r="K30" s="87"/>
    </row>
    <row r="31" spans="2:11" s="89" customFormat="1">
      <c r="B31" s="136">
        <f>+COUNT($B$27:B30)+1</f>
        <v>4</v>
      </c>
      <c r="C31" s="58" t="s">
        <v>138</v>
      </c>
      <c r="D31" s="59" t="s">
        <v>317</v>
      </c>
      <c r="E31" s="57" t="s">
        <v>23</v>
      </c>
      <c r="F31" s="57">
        <v>40</v>
      </c>
      <c r="G31" s="26"/>
      <c r="H31" s="135">
        <f t="shared" si="0"/>
        <v>0</v>
      </c>
      <c r="K31" s="87"/>
    </row>
    <row r="32" spans="2:11" s="89" customFormat="1" ht="15.75" customHeight="1">
      <c r="B32" s="134" t="s">
        <v>67</v>
      </c>
      <c r="C32" s="158" t="s">
        <v>129</v>
      </c>
      <c r="D32" s="158"/>
      <c r="E32" s="158"/>
      <c r="F32" s="158"/>
      <c r="G32" s="24"/>
      <c r="H32" s="135"/>
    </row>
    <row r="33" spans="2:11" s="89" customFormat="1" ht="34.5" customHeight="1">
      <c r="B33" s="134"/>
      <c r="C33" s="184" t="s">
        <v>682</v>
      </c>
      <c r="D33" s="184"/>
      <c r="E33" s="184"/>
      <c r="F33" s="184"/>
      <c r="G33" s="24"/>
      <c r="H33" s="135"/>
    </row>
    <row r="34" spans="2:11" s="89" customFormat="1">
      <c r="B34" s="136">
        <f>+COUNT($B$27:B33)+1</f>
        <v>5</v>
      </c>
      <c r="C34" s="58" t="s">
        <v>144</v>
      </c>
      <c r="D34" s="59" t="s">
        <v>318</v>
      </c>
      <c r="E34" s="57" t="s">
        <v>24</v>
      </c>
      <c r="F34" s="57">
        <v>185</v>
      </c>
      <c r="G34" s="26"/>
      <c r="H34" s="135">
        <f t="shared" ref="H34" si="1">+$F34*G34</f>
        <v>0</v>
      </c>
      <c r="K34" s="87"/>
    </row>
    <row r="35" spans="2:11" s="89" customFormat="1">
      <c r="B35" s="136">
        <f>+COUNT($B$27:B34)+1</f>
        <v>6</v>
      </c>
      <c r="C35" s="58" t="s">
        <v>337</v>
      </c>
      <c r="D35" s="59" t="s">
        <v>338</v>
      </c>
      <c r="E35" s="57" t="s">
        <v>24</v>
      </c>
      <c r="F35" s="57">
        <v>9</v>
      </c>
      <c r="G35" s="26"/>
      <c r="H35" s="135">
        <f t="shared" ref="H35:H39" si="2">+$F35*G35</f>
        <v>0</v>
      </c>
      <c r="K35" s="87"/>
    </row>
    <row r="36" spans="2:11" s="89" customFormat="1" ht="31.5">
      <c r="B36" s="136">
        <f>+COUNT($B$27:B35)+1</f>
        <v>7</v>
      </c>
      <c r="C36" s="140" t="s">
        <v>142</v>
      </c>
      <c r="D36" s="59" t="s">
        <v>685</v>
      </c>
      <c r="E36" s="57" t="s">
        <v>23</v>
      </c>
      <c r="F36" s="57">
        <v>2</v>
      </c>
      <c r="G36" s="26"/>
      <c r="H36" s="135">
        <f t="shared" si="2"/>
        <v>0</v>
      </c>
      <c r="K36" s="87"/>
    </row>
    <row r="37" spans="2:11" s="89" customFormat="1" ht="31.5">
      <c r="B37" s="136">
        <f>+COUNT($B$27:B36)+1</f>
        <v>8</v>
      </c>
      <c r="C37" s="58" t="s">
        <v>152</v>
      </c>
      <c r="D37" s="59" t="s">
        <v>994</v>
      </c>
      <c r="E37" s="57" t="s">
        <v>54</v>
      </c>
      <c r="F37" s="57">
        <v>112</v>
      </c>
      <c r="G37" s="26"/>
      <c r="H37" s="135">
        <f t="shared" si="2"/>
        <v>0</v>
      </c>
    </row>
    <row r="38" spans="2:11" s="89" customFormat="1" ht="63">
      <c r="B38" s="136">
        <f>+COUNT($B$27:B37)+1</f>
        <v>9</v>
      </c>
      <c r="C38" s="58" t="s">
        <v>153</v>
      </c>
      <c r="D38" s="59" t="s">
        <v>1010</v>
      </c>
      <c r="E38" s="57" t="s">
        <v>23</v>
      </c>
      <c r="F38" s="57">
        <v>1</v>
      </c>
      <c r="G38" s="26"/>
      <c r="H38" s="135">
        <f t="shared" si="2"/>
        <v>0</v>
      </c>
    </row>
    <row r="39" spans="2:11" s="89" customFormat="1" ht="47.25">
      <c r="B39" s="136">
        <f>+COUNT($B$27:B38)+1</f>
        <v>10</v>
      </c>
      <c r="C39" s="140" t="s">
        <v>154</v>
      </c>
      <c r="D39" s="59" t="s">
        <v>1011</v>
      </c>
      <c r="E39" s="57" t="s">
        <v>23</v>
      </c>
      <c r="F39" s="57">
        <v>1</v>
      </c>
      <c r="G39" s="26"/>
      <c r="H39" s="135">
        <f t="shared" si="2"/>
        <v>0</v>
      </c>
    </row>
    <row r="40" spans="2:11" s="89" customFormat="1" ht="15.75" customHeight="1">
      <c r="B40" s="141"/>
      <c r="C40" s="142"/>
      <c r="D40" s="143"/>
      <c r="E40" s="144"/>
      <c r="F40" s="145"/>
      <c r="G40" s="64"/>
      <c r="H40" s="146"/>
    </row>
    <row r="41" spans="2:11" s="89" customFormat="1" ht="16.5" thickBot="1">
      <c r="B41" s="147"/>
      <c r="C41" s="148"/>
      <c r="D41" s="148"/>
      <c r="E41" s="149"/>
      <c r="F41" s="149"/>
      <c r="G41" s="25" t="str">
        <f>C26&amp;" SKUPAJ:"</f>
        <v>PREDDELA SKUPAJ:</v>
      </c>
      <c r="H41" s="150">
        <f>SUM(H$28:H$39)</f>
        <v>0</v>
      </c>
    </row>
    <row r="42" spans="2:11" s="89" customFormat="1">
      <c r="B42" s="141"/>
      <c r="C42" s="142"/>
      <c r="D42" s="143"/>
      <c r="E42" s="144"/>
      <c r="F42" s="145"/>
      <c r="G42" s="64"/>
      <c r="H42" s="146"/>
    </row>
    <row r="43" spans="2:11" s="89" customFormat="1">
      <c r="B43" s="130" t="s">
        <v>48</v>
      </c>
      <c r="C43" s="182" t="s">
        <v>168</v>
      </c>
      <c r="D43" s="182"/>
      <c r="E43" s="131"/>
      <c r="F43" s="132"/>
      <c r="G43" s="23"/>
      <c r="H43" s="133"/>
    </row>
    <row r="44" spans="2:11" s="89" customFormat="1">
      <c r="B44" s="134" t="s">
        <v>74</v>
      </c>
      <c r="C44" s="183" t="s">
        <v>121</v>
      </c>
      <c r="D44" s="183"/>
      <c r="E44" s="183"/>
      <c r="F44" s="183"/>
      <c r="G44" s="24"/>
      <c r="H44" s="135"/>
    </row>
    <row r="45" spans="2:11" s="89" customFormat="1" ht="31.5">
      <c r="B45" s="136">
        <f>+COUNT($B$44:B44)+1</f>
        <v>1</v>
      </c>
      <c r="C45" s="58" t="s">
        <v>170</v>
      </c>
      <c r="D45" s="59" t="s">
        <v>711</v>
      </c>
      <c r="E45" s="57" t="s">
        <v>25</v>
      </c>
      <c r="F45" s="57">
        <v>135</v>
      </c>
      <c r="G45" s="26"/>
      <c r="H45" s="135">
        <f t="shared" ref="H45:H51" si="3">+$F45*G45</f>
        <v>0</v>
      </c>
    </row>
    <row r="46" spans="2:11" s="89" customFormat="1" ht="31.5">
      <c r="B46" s="136">
        <f>+COUNT($B$44:B45)+1</f>
        <v>2</v>
      </c>
      <c r="C46" s="58" t="s">
        <v>172</v>
      </c>
      <c r="D46" s="59" t="s">
        <v>713</v>
      </c>
      <c r="E46" s="57" t="s">
        <v>25</v>
      </c>
      <c r="F46" s="57">
        <v>60</v>
      </c>
      <c r="G46" s="26"/>
      <c r="H46" s="135">
        <f t="shared" si="3"/>
        <v>0</v>
      </c>
    </row>
    <row r="47" spans="2:11" s="89" customFormat="1" ht="31.5">
      <c r="B47" s="136">
        <f>+COUNT($B$44:B46)+1</f>
        <v>3</v>
      </c>
      <c r="C47" s="58" t="s">
        <v>171</v>
      </c>
      <c r="D47" s="59" t="s">
        <v>712</v>
      </c>
      <c r="E47" s="57" t="s">
        <v>25</v>
      </c>
      <c r="F47" s="57">
        <v>8</v>
      </c>
      <c r="G47" s="26"/>
      <c r="H47" s="135">
        <f t="shared" si="3"/>
        <v>0</v>
      </c>
    </row>
    <row r="48" spans="2:11" s="89" customFormat="1" ht="78.75">
      <c r="B48" s="136">
        <f>+COUNT($B$44:B47)+1</f>
        <v>4</v>
      </c>
      <c r="C48" s="58" t="s">
        <v>175</v>
      </c>
      <c r="D48" s="59" t="s">
        <v>995</v>
      </c>
      <c r="E48" s="57" t="s">
        <v>25</v>
      </c>
      <c r="F48" s="57">
        <v>20</v>
      </c>
      <c r="G48" s="26"/>
      <c r="H48" s="135">
        <f t="shared" si="3"/>
        <v>0</v>
      </c>
    </row>
    <row r="49" spans="2:10" s="89" customFormat="1" ht="78.75">
      <c r="B49" s="136">
        <f>+COUNT($B$44:B48)+1</f>
        <v>5</v>
      </c>
      <c r="C49" s="58" t="s">
        <v>176</v>
      </c>
      <c r="D49" s="59" t="s">
        <v>996</v>
      </c>
      <c r="E49" s="57" t="s">
        <v>25</v>
      </c>
      <c r="F49" s="57">
        <v>12</v>
      </c>
      <c r="G49" s="26"/>
      <c r="H49" s="135">
        <f t="shared" si="3"/>
        <v>0</v>
      </c>
    </row>
    <row r="50" spans="2:10" s="89" customFormat="1">
      <c r="B50" s="134" t="s">
        <v>75</v>
      </c>
      <c r="C50" s="183" t="s">
        <v>130</v>
      </c>
      <c r="D50" s="183"/>
      <c r="E50" s="183"/>
      <c r="F50" s="183"/>
      <c r="G50" s="24"/>
      <c r="H50" s="135"/>
    </row>
    <row r="51" spans="2:10" s="89" customFormat="1" ht="31.5">
      <c r="B51" s="136">
        <f>+COUNT($B$44:B50)+1</f>
        <v>6</v>
      </c>
      <c r="C51" s="58" t="s">
        <v>181</v>
      </c>
      <c r="D51" s="59" t="s">
        <v>720</v>
      </c>
      <c r="E51" s="57" t="s">
        <v>24</v>
      </c>
      <c r="F51" s="57">
        <v>156</v>
      </c>
      <c r="G51" s="26"/>
      <c r="H51" s="135">
        <f t="shared" si="3"/>
        <v>0</v>
      </c>
    </row>
    <row r="52" spans="2:10" s="89" customFormat="1" ht="31.5">
      <c r="B52" s="136">
        <f>+COUNT($B$44:B51)+1</f>
        <v>7</v>
      </c>
      <c r="C52" s="58" t="s">
        <v>182</v>
      </c>
      <c r="D52" s="59" t="s">
        <v>721</v>
      </c>
      <c r="E52" s="57" t="s">
        <v>24</v>
      </c>
      <c r="F52" s="57">
        <v>55</v>
      </c>
      <c r="G52" s="26"/>
      <c r="H52" s="135">
        <f t="shared" ref="H52:H56" si="4">+$F52*G52</f>
        <v>0</v>
      </c>
    </row>
    <row r="53" spans="2:10" s="89" customFormat="1">
      <c r="B53" s="134" t="s">
        <v>103</v>
      </c>
      <c r="C53" s="183" t="s">
        <v>131</v>
      </c>
      <c r="D53" s="183"/>
      <c r="E53" s="183"/>
      <c r="F53" s="183"/>
      <c r="G53" s="24"/>
      <c r="H53" s="135"/>
    </row>
    <row r="54" spans="2:10" s="89" customFormat="1" ht="31.5">
      <c r="B54" s="136">
        <f>+COUNT($B$44:B53)+1</f>
        <v>8</v>
      </c>
      <c r="C54" s="58" t="s">
        <v>183</v>
      </c>
      <c r="D54" s="59" t="s">
        <v>722</v>
      </c>
      <c r="E54" s="57" t="s">
        <v>24</v>
      </c>
      <c r="F54" s="57">
        <v>210</v>
      </c>
      <c r="G54" s="26"/>
      <c r="H54" s="135">
        <f t="shared" si="4"/>
        <v>0</v>
      </c>
    </row>
    <row r="55" spans="2:10" s="89" customFormat="1">
      <c r="B55" s="134" t="s">
        <v>76</v>
      </c>
      <c r="C55" s="183" t="s">
        <v>184</v>
      </c>
      <c r="D55" s="183"/>
      <c r="E55" s="183"/>
      <c r="F55" s="183"/>
      <c r="G55" s="24"/>
      <c r="H55" s="135"/>
    </row>
    <row r="56" spans="2:10" s="89" customFormat="1" ht="31.5">
      <c r="B56" s="136">
        <f>+COUNT($B$44:B55)+1</f>
        <v>9</v>
      </c>
      <c r="C56" s="58" t="s">
        <v>185</v>
      </c>
      <c r="D56" s="59" t="s">
        <v>997</v>
      </c>
      <c r="E56" s="57" t="s">
        <v>25</v>
      </c>
      <c r="F56" s="57">
        <v>92</v>
      </c>
      <c r="G56" s="26"/>
      <c r="H56" s="135">
        <f t="shared" si="4"/>
        <v>0</v>
      </c>
    </row>
    <row r="57" spans="2:10" s="89" customFormat="1">
      <c r="B57" s="134" t="s">
        <v>78</v>
      </c>
      <c r="C57" s="183" t="s">
        <v>122</v>
      </c>
      <c r="D57" s="183"/>
      <c r="E57" s="183"/>
      <c r="F57" s="183"/>
      <c r="G57" s="24"/>
      <c r="H57" s="135"/>
    </row>
    <row r="58" spans="2:10" s="89" customFormat="1" ht="36" customHeight="1">
      <c r="B58" s="134"/>
      <c r="C58" s="184" t="s">
        <v>893</v>
      </c>
      <c r="D58" s="184"/>
      <c r="E58" s="184"/>
      <c r="F58" s="184"/>
      <c r="G58" s="24"/>
      <c r="H58" s="135"/>
    </row>
    <row r="59" spans="2:10" s="89" customFormat="1" ht="31.5">
      <c r="B59" s="136">
        <f>+COUNT($B$44:B58)+1</f>
        <v>10</v>
      </c>
      <c r="C59" s="58" t="s">
        <v>193</v>
      </c>
      <c r="D59" s="59" t="s">
        <v>1379</v>
      </c>
      <c r="E59" s="57" t="s">
        <v>25</v>
      </c>
      <c r="F59" s="57">
        <v>167</v>
      </c>
      <c r="G59" s="26"/>
      <c r="H59" s="135">
        <f t="shared" ref="H59:H60" si="5">+$F59*G59</f>
        <v>0</v>
      </c>
    </row>
    <row r="60" spans="2:10" s="89" customFormat="1" ht="31.5">
      <c r="B60" s="136">
        <f>+COUNT($B$44:B59)+1</f>
        <v>11</v>
      </c>
      <c r="C60" s="58" t="s">
        <v>194</v>
      </c>
      <c r="D60" s="59" t="s">
        <v>1377</v>
      </c>
      <c r="E60" s="57" t="s">
        <v>25</v>
      </c>
      <c r="F60" s="57">
        <v>68</v>
      </c>
      <c r="G60" s="26"/>
      <c r="H60" s="135">
        <f t="shared" si="5"/>
        <v>0</v>
      </c>
    </row>
    <row r="61" spans="2:10" s="89" customFormat="1" ht="15.75" customHeight="1">
      <c r="B61" s="141"/>
      <c r="C61" s="142"/>
      <c r="D61" s="143"/>
      <c r="E61" s="144"/>
      <c r="F61" s="145"/>
      <c r="G61" s="64"/>
      <c r="H61" s="146"/>
    </row>
    <row r="62" spans="2:10" s="89" customFormat="1" ht="16.5" thickBot="1">
      <c r="B62" s="147"/>
      <c r="C62" s="148"/>
      <c r="D62" s="148"/>
      <c r="E62" s="149"/>
      <c r="F62" s="149"/>
      <c r="G62" s="25" t="str">
        <f>C43&amp;" SKUPAJ:"</f>
        <v>ZEMELJSKA DELA IN TEMELJENJE SKUPAJ:</v>
      </c>
      <c r="H62" s="150">
        <f>SUM(H$45:H$60)</f>
        <v>0</v>
      </c>
    </row>
    <row r="63" spans="2:10" s="89" customFormat="1">
      <c r="B63" s="152"/>
      <c r="C63" s="142"/>
      <c r="D63" s="153"/>
      <c r="E63" s="154"/>
      <c r="F63" s="145"/>
      <c r="G63" s="64"/>
      <c r="H63" s="146"/>
      <c r="J63" s="90"/>
    </row>
    <row r="64" spans="2:10" s="89" customFormat="1">
      <c r="B64" s="130" t="s">
        <v>45</v>
      </c>
      <c r="C64" s="182" t="s">
        <v>79</v>
      </c>
      <c r="D64" s="182"/>
      <c r="E64" s="131"/>
      <c r="F64" s="132"/>
      <c r="G64" s="23"/>
      <c r="H64" s="133"/>
      <c r="J64" s="90"/>
    </row>
    <row r="65" spans="2:10" s="89" customFormat="1">
      <c r="B65" s="134"/>
      <c r="C65" s="184"/>
      <c r="D65" s="184"/>
      <c r="E65" s="184"/>
      <c r="F65" s="184"/>
      <c r="G65" s="24"/>
      <c r="H65" s="135"/>
    </row>
    <row r="66" spans="2:10" s="89" customFormat="1">
      <c r="B66" s="134" t="s">
        <v>80</v>
      </c>
      <c r="C66" s="183" t="s">
        <v>84</v>
      </c>
      <c r="D66" s="183"/>
      <c r="E66" s="183"/>
      <c r="F66" s="183"/>
      <c r="G66" s="24"/>
      <c r="H66" s="135"/>
    </row>
    <row r="67" spans="2:10" s="89" customFormat="1">
      <c r="B67" s="134" t="s">
        <v>81</v>
      </c>
      <c r="C67" s="183" t="s">
        <v>195</v>
      </c>
      <c r="D67" s="183"/>
      <c r="E67" s="183"/>
      <c r="F67" s="183"/>
      <c r="G67" s="24"/>
      <c r="H67" s="135"/>
    </row>
    <row r="68" spans="2:10" s="89" customFormat="1" ht="31.5">
      <c r="B68" s="136">
        <f>+COUNT($B$67:B67)+1</f>
        <v>1</v>
      </c>
      <c r="C68" s="58" t="s">
        <v>196</v>
      </c>
      <c r="D68" s="59" t="s">
        <v>197</v>
      </c>
      <c r="E68" s="57" t="s">
        <v>25</v>
      </c>
      <c r="F68" s="57">
        <v>56</v>
      </c>
      <c r="G68" s="26"/>
      <c r="H68" s="135">
        <f>+$F68*G68</f>
        <v>0</v>
      </c>
      <c r="J68" s="90"/>
    </row>
    <row r="69" spans="2:10" s="89" customFormat="1">
      <c r="B69" s="134" t="s">
        <v>105</v>
      </c>
      <c r="C69" s="183" t="s">
        <v>731</v>
      </c>
      <c r="D69" s="183"/>
      <c r="E69" s="183"/>
      <c r="F69" s="183"/>
      <c r="G69" s="24"/>
      <c r="H69" s="135"/>
    </row>
    <row r="70" spans="2:10" s="89" customFormat="1" ht="31.5">
      <c r="B70" s="136">
        <f>+COUNT($B$67:B69)+1</f>
        <v>2</v>
      </c>
      <c r="C70" s="137" t="s">
        <v>319</v>
      </c>
      <c r="D70" s="138" t="s">
        <v>732</v>
      </c>
      <c r="E70" s="139" t="s">
        <v>24</v>
      </c>
      <c r="F70" s="139">
        <v>210</v>
      </c>
      <c r="G70" s="26"/>
      <c r="H70" s="135">
        <f>+$F70*G70</f>
        <v>0</v>
      </c>
      <c r="J70" s="90"/>
    </row>
    <row r="71" spans="2:10" s="89" customFormat="1">
      <c r="B71" s="134" t="s">
        <v>83</v>
      </c>
      <c r="C71" s="183" t="s">
        <v>82</v>
      </c>
      <c r="D71" s="183"/>
      <c r="E71" s="183"/>
      <c r="F71" s="183"/>
      <c r="G71" s="24"/>
      <c r="H71" s="135"/>
      <c r="J71" s="90"/>
    </row>
    <row r="72" spans="2:10" s="89" customFormat="1" ht="15.75" customHeight="1">
      <c r="B72" s="134" t="s">
        <v>85</v>
      </c>
      <c r="C72" s="183" t="s">
        <v>200</v>
      </c>
      <c r="D72" s="183"/>
      <c r="E72" s="183"/>
      <c r="F72" s="183"/>
      <c r="G72" s="24"/>
      <c r="H72" s="135"/>
    </row>
    <row r="73" spans="2:10" s="89" customFormat="1" ht="31.5">
      <c r="B73" s="136">
        <f>+COUNT($B$67:B72)+1</f>
        <v>3</v>
      </c>
      <c r="C73" s="137" t="s">
        <v>320</v>
      </c>
      <c r="D73" s="138" t="s">
        <v>733</v>
      </c>
      <c r="E73" s="139" t="s">
        <v>24</v>
      </c>
      <c r="F73" s="139">
        <v>210</v>
      </c>
      <c r="G73" s="26"/>
      <c r="H73" s="135">
        <f t="shared" ref="H73:H76" si="6">+$F73*G73</f>
        <v>0</v>
      </c>
    </row>
    <row r="74" spans="2:10" s="89" customFormat="1">
      <c r="B74" s="134" t="s">
        <v>88</v>
      </c>
      <c r="C74" s="183" t="s">
        <v>87</v>
      </c>
      <c r="D74" s="183"/>
      <c r="E74" s="183"/>
      <c r="F74" s="183"/>
      <c r="G74" s="24"/>
      <c r="H74" s="135"/>
      <c r="J74" s="90"/>
    </row>
    <row r="75" spans="2:10" s="89" customFormat="1" ht="47.25">
      <c r="B75" s="136">
        <f>+COUNT($B$67:B74)+1</f>
        <v>4</v>
      </c>
      <c r="C75" s="137" t="s">
        <v>321</v>
      </c>
      <c r="D75" s="138" t="s">
        <v>966</v>
      </c>
      <c r="E75" s="139" t="s">
        <v>54</v>
      </c>
      <c r="F75" s="139">
        <v>105</v>
      </c>
      <c r="G75" s="26"/>
      <c r="H75" s="135">
        <f t="shared" si="6"/>
        <v>0</v>
      </c>
      <c r="J75" s="90"/>
    </row>
    <row r="76" spans="2:10" s="89" customFormat="1" ht="47.25">
      <c r="B76" s="136">
        <f>+COUNT($B$67:B75)+1</f>
        <v>5</v>
      </c>
      <c r="C76" s="137" t="s">
        <v>339</v>
      </c>
      <c r="D76" s="138" t="s">
        <v>967</v>
      </c>
      <c r="E76" s="139" t="s">
        <v>54</v>
      </c>
      <c r="F76" s="139">
        <v>7</v>
      </c>
      <c r="G76" s="26"/>
      <c r="H76" s="135">
        <f t="shared" si="6"/>
        <v>0</v>
      </c>
      <c r="J76" s="90"/>
    </row>
    <row r="77" spans="2:10" s="89" customFormat="1" ht="15.75" customHeight="1">
      <c r="B77" s="141"/>
      <c r="C77" s="142"/>
      <c r="D77" s="143"/>
      <c r="E77" s="144"/>
      <c r="F77" s="145"/>
      <c r="G77" s="64"/>
      <c r="H77" s="146"/>
    </row>
    <row r="78" spans="2:10" s="89" customFormat="1" ht="16.5" thickBot="1">
      <c r="B78" s="147"/>
      <c r="C78" s="148"/>
      <c r="D78" s="148"/>
      <c r="E78" s="149"/>
      <c r="F78" s="149"/>
      <c r="G78" s="25" t="str">
        <f>C64&amp;" SKUPAJ:"</f>
        <v>VOZIŠČE KONSTRUKCIJE SKUPAJ:</v>
      </c>
      <c r="H78" s="150">
        <f>SUM(H$68:H$76)</f>
        <v>0</v>
      </c>
    </row>
    <row r="79" spans="2:10" s="89" customFormat="1">
      <c r="B79" s="152"/>
      <c r="C79" s="142"/>
      <c r="D79" s="153"/>
      <c r="E79" s="154"/>
      <c r="F79" s="145"/>
      <c r="G79" s="64"/>
      <c r="H79" s="146"/>
      <c r="J79" s="90"/>
    </row>
    <row r="80" spans="2:10" s="89" customFormat="1">
      <c r="B80" s="130" t="s">
        <v>49</v>
      </c>
      <c r="C80" s="182" t="s">
        <v>7</v>
      </c>
      <c r="D80" s="182"/>
      <c r="E80" s="131"/>
      <c r="F80" s="132"/>
      <c r="G80" s="23"/>
      <c r="H80" s="133"/>
      <c r="J80" s="90"/>
    </row>
    <row r="81" spans="2:10" s="89" customFormat="1">
      <c r="B81" s="134"/>
      <c r="C81" s="183"/>
      <c r="D81" s="183"/>
      <c r="E81" s="183"/>
      <c r="F81" s="183"/>
      <c r="G81" s="24"/>
      <c r="H81" s="135"/>
    </row>
    <row r="82" spans="2:10" s="89" customFormat="1" ht="47.25">
      <c r="B82" s="136">
        <f>+COUNT($B81:B$81)+1</f>
        <v>1</v>
      </c>
      <c r="C82" s="58" t="s">
        <v>209</v>
      </c>
      <c r="D82" s="59" t="s">
        <v>1012</v>
      </c>
      <c r="E82" s="57" t="s">
        <v>54</v>
      </c>
      <c r="F82" s="57">
        <v>104</v>
      </c>
      <c r="G82" s="26"/>
      <c r="H82" s="135">
        <f>+$F82*G82</f>
        <v>0</v>
      </c>
      <c r="J82" s="90"/>
    </row>
    <row r="83" spans="2:10" s="89" customFormat="1">
      <c r="B83" s="134" t="s">
        <v>219</v>
      </c>
      <c r="C83" s="183" t="s">
        <v>124</v>
      </c>
      <c r="D83" s="183"/>
      <c r="E83" s="183"/>
      <c r="F83" s="183"/>
      <c r="G83" s="24"/>
      <c r="H83" s="135"/>
    </row>
    <row r="84" spans="2:10" s="89" customFormat="1" ht="47.25">
      <c r="B84" s="136">
        <f>+COUNT($B$81:B83)+1</f>
        <v>2</v>
      </c>
      <c r="C84" s="58" t="s">
        <v>212</v>
      </c>
      <c r="D84" s="59" t="s">
        <v>998</v>
      </c>
      <c r="E84" s="57" t="s">
        <v>54</v>
      </c>
      <c r="F84" s="57">
        <v>12</v>
      </c>
      <c r="G84" s="26"/>
      <c r="H84" s="135">
        <f>+$F84*G84</f>
        <v>0</v>
      </c>
    </row>
    <row r="85" spans="2:10" s="89" customFormat="1" ht="31.5">
      <c r="B85" s="136">
        <f>+COUNT($B$81:B84)+1</f>
        <v>3</v>
      </c>
      <c r="C85" s="58" t="s">
        <v>216</v>
      </c>
      <c r="D85" s="59" t="s">
        <v>761</v>
      </c>
      <c r="E85" s="57" t="s">
        <v>25</v>
      </c>
      <c r="F85" s="57">
        <v>1</v>
      </c>
      <c r="G85" s="26"/>
      <c r="H85" s="135">
        <f t="shared" ref="H85:H90" si="7">+$F85*G85</f>
        <v>0</v>
      </c>
      <c r="J85" s="90"/>
    </row>
    <row r="86" spans="2:10" s="89" customFormat="1">
      <c r="B86" s="136">
        <f>+COUNT($B$81:B85)+1</f>
        <v>4</v>
      </c>
      <c r="C86" s="58" t="s">
        <v>217</v>
      </c>
      <c r="D86" s="59" t="s">
        <v>218</v>
      </c>
      <c r="E86" s="57" t="s">
        <v>54</v>
      </c>
      <c r="F86" s="57">
        <v>12</v>
      </c>
      <c r="G86" s="26"/>
      <c r="H86" s="135">
        <f t="shared" si="7"/>
        <v>0</v>
      </c>
      <c r="J86" s="90"/>
    </row>
    <row r="87" spans="2:10" s="89" customFormat="1">
      <c r="B87" s="134" t="s">
        <v>125</v>
      </c>
      <c r="C87" s="183" t="s">
        <v>126</v>
      </c>
      <c r="D87" s="183"/>
      <c r="E87" s="183"/>
      <c r="F87" s="183"/>
      <c r="G87" s="24"/>
      <c r="H87" s="135"/>
      <c r="J87" s="90"/>
    </row>
    <row r="88" spans="2:10" s="89" customFormat="1" ht="31.5">
      <c r="B88" s="136">
        <f>+COUNT($B$81:B87)+1</f>
        <v>5</v>
      </c>
      <c r="C88" s="58" t="s">
        <v>235</v>
      </c>
      <c r="D88" s="59" t="s">
        <v>762</v>
      </c>
      <c r="E88" s="57" t="s">
        <v>23</v>
      </c>
      <c r="F88" s="57">
        <v>2</v>
      </c>
      <c r="G88" s="26"/>
      <c r="H88" s="135">
        <f t="shared" si="7"/>
        <v>0</v>
      </c>
      <c r="J88" s="90"/>
    </row>
    <row r="89" spans="2:10" s="89" customFormat="1" ht="47.25">
      <c r="B89" s="136">
        <f>+COUNT($B$81:B88)+1</f>
        <v>6</v>
      </c>
      <c r="C89" s="58" t="s">
        <v>322</v>
      </c>
      <c r="D89" s="59" t="s">
        <v>999</v>
      </c>
      <c r="E89" s="57" t="s">
        <v>23</v>
      </c>
      <c r="F89" s="57">
        <v>1</v>
      </c>
      <c r="G89" s="26"/>
      <c r="H89" s="135">
        <f t="shared" si="7"/>
        <v>0</v>
      </c>
      <c r="J89" s="90"/>
    </row>
    <row r="90" spans="2:10" s="89" customFormat="1" ht="31.5">
      <c r="B90" s="136">
        <f>+COUNT($B$81:B89)+1</f>
        <v>7</v>
      </c>
      <c r="C90" s="58" t="s">
        <v>243</v>
      </c>
      <c r="D90" s="59" t="s">
        <v>770</v>
      </c>
      <c r="E90" s="57" t="s">
        <v>23</v>
      </c>
      <c r="F90" s="57">
        <v>1</v>
      </c>
      <c r="G90" s="26"/>
      <c r="H90" s="135">
        <f t="shared" si="7"/>
        <v>0</v>
      </c>
      <c r="J90" s="90"/>
    </row>
    <row r="91" spans="2:10" s="89" customFormat="1" ht="15.75" customHeight="1">
      <c r="B91" s="141"/>
      <c r="C91" s="142"/>
      <c r="D91" s="143"/>
      <c r="E91" s="144"/>
      <c r="F91" s="145"/>
      <c r="G91" s="64"/>
      <c r="H91" s="146"/>
    </row>
    <row r="92" spans="2:10" s="89" customFormat="1" ht="16.5" thickBot="1">
      <c r="B92" s="147"/>
      <c r="C92" s="148"/>
      <c r="D92" s="148"/>
      <c r="E92" s="149"/>
      <c r="F92" s="149"/>
      <c r="G92" s="25" t="str">
        <f>C80&amp;" SKUPAJ:"</f>
        <v>ODVODNJAVANJE SKUPAJ:</v>
      </c>
      <c r="H92" s="150">
        <f>SUM(H$82:H$90)</f>
        <v>0</v>
      </c>
    </row>
    <row r="94" spans="2:10" s="89" customFormat="1">
      <c r="B94" s="130" t="s">
        <v>53</v>
      </c>
      <c r="C94" s="182" t="s">
        <v>106</v>
      </c>
      <c r="D94" s="182"/>
      <c r="E94" s="131"/>
      <c r="F94" s="132"/>
      <c r="G94" s="23"/>
      <c r="H94" s="133"/>
      <c r="J94" s="90"/>
    </row>
    <row r="95" spans="2:10" s="89" customFormat="1">
      <c r="B95" s="134" t="s">
        <v>258</v>
      </c>
      <c r="C95" s="183" t="s">
        <v>323</v>
      </c>
      <c r="D95" s="183"/>
      <c r="E95" s="183"/>
      <c r="F95" s="183"/>
      <c r="G95" s="24"/>
      <c r="H95" s="135"/>
    </row>
    <row r="96" spans="2:10" s="89" customFormat="1" ht="31.5">
      <c r="B96" s="136">
        <f>+COUNT($B$95:B95)+1</f>
        <v>1</v>
      </c>
      <c r="C96" s="58" t="s">
        <v>324</v>
      </c>
      <c r="D96" s="59" t="s">
        <v>325</v>
      </c>
      <c r="E96" s="57" t="s">
        <v>24</v>
      </c>
      <c r="F96" s="57">
        <v>23.2</v>
      </c>
      <c r="G96" s="26"/>
      <c r="H96" s="135">
        <f>+$F96*G96</f>
        <v>0</v>
      </c>
      <c r="J96" s="90"/>
    </row>
    <row r="97" spans="2:10" s="89" customFormat="1">
      <c r="B97" s="134" t="s">
        <v>263</v>
      </c>
      <c r="C97" s="183" t="s">
        <v>326</v>
      </c>
      <c r="D97" s="183"/>
      <c r="E97" s="183"/>
      <c r="F97" s="183"/>
      <c r="G97" s="24"/>
      <c r="H97" s="135"/>
    </row>
    <row r="98" spans="2:10" s="89" customFormat="1" ht="63">
      <c r="B98" s="136">
        <f>+COUNT($B$95:B97)+1</f>
        <v>2</v>
      </c>
      <c r="C98" s="137" t="s">
        <v>327</v>
      </c>
      <c r="D98" s="138" t="s">
        <v>1000</v>
      </c>
      <c r="E98" s="139" t="s">
        <v>56</v>
      </c>
      <c r="F98" s="139">
        <v>520</v>
      </c>
      <c r="G98" s="65"/>
      <c r="H98" s="135">
        <f t="shared" ref="H98" si="8">+$F98*G98</f>
        <v>0</v>
      </c>
      <c r="J98" s="90"/>
    </row>
    <row r="99" spans="2:10" s="89" customFormat="1">
      <c r="B99" s="134" t="s">
        <v>269</v>
      </c>
      <c r="C99" s="183" t="s">
        <v>328</v>
      </c>
      <c r="D99" s="183"/>
      <c r="E99" s="183"/>
      <c r="F99" s="183"/>
      <c r="G99" s="24"/>
      <c r="H99" s="135"/>
      <c r="J99" s="90"/>
    </row>
    <row r="100" spans="2:10" s="89" customFormat="1" ht="47.25">
      <c r="B100" s="136">
        <f>+COUNT($B$95:B99)+1</f>
        <v>3</v>
      </c>
      <c r="C100" s="137" t="s">
        <v>329</v>
      </c>
      <c r="D100" s="138" t="s">
        <v>1001</v>
      </c>
      <c r="E100" s="139" t="s">
        <v>25</v>
      </c>
      <c r="F100" s="139">
        <v>1</v>
      </c>
      <c r="G100" s="65"/>
      <c r="H100" s="135">
        <f t="shared" ref="H100:H101" si="9">+$F100*G100</f>
        <v>0</v>
      </c>
    </row>
    <row r="101" spans="2:10" s="89" customFormat="1" ht="63">
      <c r="B101" s="136">
        <f>+COUNT($B$95:B100)+1</f>
        <v>4</v>
      </c>
      <c r="C101" s="137" t="s">
        <v>330</v>
      </c>
      <c r="D101" s="138" t="s">
        <v>1002</v>
      </c>
      <c r="E101" s="139" t="s">
        <v>25</v>
      </c>
      <c r="F101" s="139">
        <v>3.86</v>
      </c>
      <c r="G101" s="65"/>
      <c r="H101" s="135">
        <f t="shared" si="9"/>
        <v>0</v>
      </c>
      <c r="J101" s="90"/>
    </row>
    <row r="102" spans="2:10" s="89" customFormat="1" ht="15.75" customHeight="1">
      <c r="B102" s="141"/>
      <c r="C102" s="142"/>
      <c r="D102" s="143"/>
      <c r="E102" s="144"/>
      <c r="F102" s="145"/>
      <c r="G102" s="64"/>
      <c r="H102" s="146"/>
    </row>
    <row r="103" spans="2:10" s="89" customFormat="1" ht="16.5" thickBot="1">
      <c r="B103" s="147"/>
      <c r="C103" s="148"/>
      <c r="D103" s="148"/>
      <c r="E103" s="149"/>
      <c r="F103" s="149"/>
      <c r="G103" s="25" t="str">
        <f>C94&amp;" SKUPAJ:"</f>
        <v>GRADBENA IN OBRTNIŠKA DELA SKUPAJ:</v>
      </c>
      <c r="H103" s="150">
        <f>SUM(H$96:H$101)</f>
        <v>0</v>
      </c>
    </row>
    <row r="105" spans="2:10" s="89" customFormat="1">
      <c r="B105" s="130" t="s">
        <v>68</v>
      </c>
      <c r="C105" s="182" t="s">
        <v>92</v>
      </c>
      <c r="D105" s="182"/>
      <c r="E105" s="131"/>
      <c r="F105" s="132"/>
      <c r="G105" s="23"/>
      <c r="H105" s="133"/>
      <c r="J105" s="90"/>
    </row>
    <row r="106" spans="2:10" s="89" customFormat="1">
      <c r="B106" s="134" t="s">
        <v>93</v>
      </c>
      <c r="C106" s="183" t="s">
        <v>107</v>
      </c>
      <c r="D106" s="183"/>
      <c r="E106" s="183"/>
      <c r="F106" s="183"/>
      <c r="G106" s="24"/>
      <c r="H106" s="135"/>
    </row>
    <row r="107" spans="2:10" s="89" customFormat="1" ht="31.5">
      <c r="B107" s="136">
        <f>+COUNT($B$106:B106)+1</f>
        <v>1</v>
      </c>
      <c r="C107" s="58" t="s">
        <v>293</v>
      </c>
      <c r="D107" s="59" t="s">
        <v>803</v>
      </c>
      <c r="E107" s="57" t="s">
        <v>23</v>
      </c>
      <c r="F107" s="57">
        <v>2</v>
      </c>
      <c r="G107" s="26"/>
      <c r="H107" s="135">
        <f t="shared" ref="H107:H116" si="10">+$F107*G107</f>
        <v>0</v>
      </c>
      <c r="J107" s="90"/>
    </row>
    <row r="108" spans="2:10" s="89" customFormat="1" ht="47.25">
      <c r="B108" s="136">
        <f>+COUNT($B$106:B107)+1</f>
        <v>2</v>
      </c>
      <c r="C108" s="58" t="s">
        <v>296</v>
      </c>
      <c r="D108" s="59" t="s">
        <v>1003</v>
      </c>
      <c r="E108" s="57" t="s">
        <v>23</v>
      </c>
      <c r="F108" s="57">
        <v>2</v>
      </c>
      <c r="G108" s="26"/>
      <c r="H108" s="135">
        <f t="shared" si="10"/>
        <v>0</v>
      </c>
      <c r="J108" s="90"/>
    </row>
    <row r="109" spans="2:10" s="89" customFormat="1" ht="63">
      <c r="B109" s="136">
        <f>+COUNT($B$106:B108)+1</f>
        <v>3</v>
      </c>
      <c r="C109" s="137" t="s">
        <v>110</v>
      </c>
      <c r="D109" s="138" t="s">
        <v>1004</v>
      </c>
      <c r="E109" s="139" t="s">
        <v>23</v>
      </c>
      <c r="F109" s="139">
        <v>2</v>
      </c>
      <c r="G109" s="26"/>
      <c r="H109" s="135">
        <f t="shared" si="10"/>
        <v>0</v>
      </c>
      <c r="J109" s="90"/>
    </row>
    <row r="110" spans="2:10" s="89" customFormat="1">
      <c r="B110" s="134" t="s">
        <v>94</v>
      </c>
      <c r="C110" s="183" t="s">
        <v>95</v>
      </c>
      <c r="D110" s="183"/>
      <c r="E110" s="183"/>
      <c r="F110" s="183"/>
      <c r="G110" s="24"/>
      <c r="H110" s="135"/>
      <c r="J110" s="90"/>
    </row>
    <row r="111" spans="2:10" s="89" customFormat="1" ht="94.5">
      <c r="B111" s="136">
        <f>+COUNT($B$106:B110)+1</f>
        <v>4</v>
      </c>
      <c r="C111" s="137" t="s">
        <v>114</v>
      </c>
      <c r="D111" s="138" t="s">
        <v>1005</v>
      </c>
      <c r="E111" s="139" t="s">
        <v>24</v>
      </c>
      <c r="F111" s="139">
        <v>14</v>
      </c>
      <c r="G111" s="26"/>
      <c r="H111" s="135">
        <f t="shared" si="10"/>
        <v>0</v>
      </c>
      <c r="J111" s="90"/>
    </row>
    <row r="112" spans="2:10" s="89" customFormat="1" ht="94.5">
      <c r="B112" s="136">
        <f>+COUNT($B$106:B111)+1</f>
        <v>5</v>
      </c>
      <c r="C112" s="137" t="s">
        <v>331</v>
      </c>
      <c r="D112" s="138" t="s">
        <v>1006</v>
      </c>
      <c r="E112" s="139" t="s">
        <v>24</v>
      </c>
      <c r="F112" s="139">
        <v>12</v>
      </c>
      <c r="G112" s="26"/>
      <c r="H112" s="135">
        <f t="shared" si="10"/>
        <v>0</v>
      </c>
      <c r="J112" s="90"/>
    </row>
    <row r="113" spans="2:10" s="89" customFormat="1">
      <c r="B113" s="134" t="s">
        <v>1007</v>
      </c>
      <c r="C113" s="183" t="s">
        <v>332</v>
      </c>
      <c r="D113" s="183"/>
      <c r="E113" s="183"/>
      <c r="F113" s="183"/>
      <c r="G113" s="24"/>
      <c r="H113" s="135"/>
      <c r="J113" s="90"/>
    </row>
    <row r="114" spans="2:10" s="89" customFormat="1">
      <c r="B114" s="136">
        <f>+COUNT($B$106:B113)+1</f>
        <v>6</v>
      </c>
      <c r="C114" s="137" t="s">
        <v>333</v>
      </c>
      <c r="D114" s="138" t="s">
        <v>334</v>
      </c>
      <c r="E114" s="139" t="s">
        <v>23</v>
      </c>
      <c r="F114" s="139">
        <v>2</v>
      </c>
      <c r="G114" s="26"/>
      <c r="H114" s="135">
        <f t="shared" si="10"/>
        <v>0</v>
      </c>
      <c r="J114" s="90"/>
    </row>
    <row r="115" spans="2:10" s="89" customFormat="1" ht="31.5">
      <c r="B115" s="136">
        <f>+COUNT($B$106:B114)+1</f>
        <v>7</v>
      </c>
      <c r="C115" s="137" t="s">
        <v>335</v>
      </c>
      <c r="D115" s="138" t="s">
        <v>1008</v>
      </c>
      <c r="E115" s="139" t="s">
        <v>23</v>
      </c>
      <c r="F115" s="139">
        <v>2</v>
      </c>
      <c r="G115" s="26"/>
      <c r="H115" s="135">
        <f t="shared" si="10"/>
        <v>0</v>
      </c>
      <c r="J115" s="90"/>
    </row>
    <row r="116" spans="2:10" s="89" customFormat="1" ht="47.25">
      <c r="B116" s="136">
        <f>+COUNT($B$106:B115)+1</f>
        <v>8</v>
      </c>
      <c r="C116" s="137" t="s">
        <v>336</v>
      </c>
      <c r="D116" s="138" t="s">
        <v>1009</v>
      </c>
      <c r="E116" s="139" t="s">
        <v>23</v>
      </c>
      <c r="F116" s="139">
        <v>2</v>
      </c>
      <c r="G116" s="26"/>
      <c r="H116" s="135">
        <f t="shared" si="10"/>
        <v>0</v>
      </c>
      <c r="J116" s="90"/>
    </row>
    <row r="117" spans="2:10" s="89" customFormat="1" ht="15.75" customHeight="1">
      <c r="B117" s="141"/>
      <c r="C117" s="142"/>
      <c r="D117" s="143"/>
      <c r="E117" s="144"/>
      <c r="F117" s="145"/>
      <c r="G117" s="64"/>
      <c r="H117" s="146"/>
    </row>
    <row r="118" spans="2:10" s="89" customFormat="1" ht="16.5" thickBot="1">
      <c r="B118" s="147"/>
      <c r="C118" s="148"/>
      <c r="D118" s="148"/>
      <c r="E118" s="149"/>
      <c r="F118" s="149"/>
      <c r="G118" s="25" t="str">
        <f>C105&amp;" SKUPAJ:"</f>
        <v>OPREMA CEST SKUPAJ:</v>
      </c>
      <c r="H118" s="150">
        <f>SUM(H$107:H$116)</f>
        <v>0</v>
      </c>
    </row>
    <row r="120" spans="2:10" s="89" customFormat="1">
      <c r="B120" s="130" t="s">
        <v>69</v>
      </c>
      <c r="C120" s="182" t="s">
        <v>8</v>
      </c>
      <c r="D120" s="182"/>
      <c r="E120" s="131"/>
      <c r="F120" s="132"/>
      <c r="G120" s="23"/>
      <c r="H120" s="133"/>
      <c r="J120" s="90"/>
    </row>
    <row r="121" spans="2:10" s="89" customFormat="1" ht="15.75" customHeight="1">
      <c r="B121" s="134" t="s">
        <v>96</v>
      </c>
      <c r="C121" s="183" t="s">
        <v>310</v>
      </c>
      <c r="D121" s="183"/>
      <c r="E121" s="183"/>
      <c r="F121" s="183"/>
      <c r="G121" s="24"/>
      <c r="H121" s="135"/>
    </row>
    <row r="122" spans="2:10" s="89" customFormat="1">
      <c r="B122" s="136">
        <f>+COUNT($B$121:B121)+1</f>
        <v>1</v>
      </c>
      <c r="C122" s="58" t="s">
        <v>62</v>
      </c>
      <c r="D122" s="59" t="s">
        <v>70</v>
      </c>
      <c r="E122" s="57" t="s">
        <v>71</v>
      </c>
      <c r="F122" s="57">
        <v>20</v>
      </c>
      <c r="G122" s="26"/>
      <c r="H122" s="135">
        <f t="shared" ref="H122:H124" si="11">+$F122*G122</f>
        <v>0</v>
      </c>
      <c r="J122" s="90"/>
    </row>
    <row r="123" spans="2:10" s="89" customFormat="1">
      <c r="B123" s="136">
        <f>+COUNT($B$121:B122)+1</f>
        <v>2</v>
      </c>
      <c r="C123" s="58" t="s">
        <v>116</v>
      </c>
      <c r="D123" s="59" t="s">
        <v>99</v>
      </c>
      <c r="E123" s="57" t="s">
        <v>71</v>
      </c>
      <c r="F123" s="57">
        <v>5</v>
      </c>
      <c r="G123" s="26"/>
      <c r="H123" s="135">
        <f t="shared" si="11"/>
        <v>0</v>
      </c>
      <c r="J123" s="90"/>
    </row>
    <row r="124" spans="2:10" s="89" customFormat="1" ht="31.5">
      <c r="B124" s="136">
        <f>+COUNT($B$121:B123)+1</f>
        <v>3</v>
      </c>
      <c r="C124" s="58" t="s">
        <v>117</v>
      </c>
      <c r="D124" s="59" t="s">
        <v>72</v>
      </c>
      <c r="E124" s="57" t="s">
        <v>23</v>
      </c>
      <c r="F124" s="57">
        <v>1</v>
      </c>
      <c r="G124" s="26"/>
      <c r="H124" s="135">
        <f t="shared" si="11"/>
        <v>0</v>
      </c>
      <c r="J124" s="90"/>
    </row>
    <row r="125" spans="2:10" s="89" customFormat="1" ht="15.75" customHeight="1">
      <c r="B125" s="141"/>
      <c r="C125" s="142"/>
      <c r="D125" s="143"/>
      <c r="E125" s="144"/>
      <c r="F125" s="145"/>
      <c r="G125" s="64"/>
      <c r="H125" s="146"/>
    </row>
    <row r="126" spans="2:10" s="89" customFormat="1" ht="16.5" thickBot="1">
      <c r="B126" s="147"/>
      <c r="C126" s="148"/>
      <c r="D126" s="148"/>
      <c r="E126" s="149"/>
      <c r="F126" s="149"/>
      <c r="G126" s="25" t="str">
        <f>C120&amp;" SKUPAJ:"</f>
        <v>TUJE STORITVE SKUPAJ:</v>
      </c>
      <c r="H126" s="150">
        <f>SUM(H$122:H$124)</f>
        <v>0</v>
      </c>
    </row>
  </sheetData>
  <sheetProtection algorithmName="SHA-512" hashValue="w6MVsfc4jpH3aSbJavEBS91nPQZQW++GK4iswwl1Fk7xv/CjsbgFEWGdpqy2aKeK+GACJUGZDLsbDim3s83mcA==" saltValue="Z+WCQqs/vd8CP+vHlrI8Bg==" spinCount="100000" sheet="1" objects="1" scenarios="1"/>
  <mergeCells count="32">
    <mergeCell ref="C121:F121"/>
    <mergeCell ref="C50:F50"/>
    <mergeCell ref="C53:F53"/>
    <mergeCell ref="C55:F55"/>
    <mergeCell ref="C58:F58"/>
    <mergeCell ref="C71:F71"/>
    <mergeCell ref="C74:F74"/>
    <mergeCell ref="C83:F83"/>
    <mergeCell ref="C87:F87"/>
    <mergeCell ref="C105:D105"/>
    <mergeCell ref="C106:F106"/>
    <mergeCell ref="C120:D120"/>
    <mergeCell ref="C110:F110"/>
    <mergeCell ref="C113:F113"/>
    <mergeCell ref="C94:D94"/>
    <mergeCell ref="C95:F95"/>
    <mergeCell ref="C97:F97"/>
    <mergeCell ref="C99:F99"/>
    <mergeCell ref="C72:F72"/>
    <mergeCell ref="C80:D80"/>
    <mergeCell ref="C81:F81"/>
    <mergeCell ref="C64:D64"/>
    <mergeCell ref="C65:F65"/>
    <mergeCell ref="C66:F66"/>
    <mergeCell ref="C67:F67"/>
    <mergeCell ref="C69:F69"/>
    <mergeCell ref="C44:F44"/>
    <mergeCell ref="C57:F57"/>
    <mergeCell ref="C26:D26"/>
    <mergeCell ref="C27:F27"/>
    <mergeCell ref="C33:F33"/>
    <mergeCell ref="C43:D43"/>
  </mergeCells>
  <pageMargins left="0.70866141732283472" right="0.70866141732283472" top="0.74803149606299213" bottom="0.74803149606299213" header="0.31496062992125984" footer="0.31496062992125984"/>
  <pageSetup paperSize="9" scale="65" orientation="portrait" r:id="rId1"/>
  <headerFooter>
    <oddHeader>&amp;C&amp;"-,Ležeče"Rekonstrukcija ceste R1-212/1119 Bloška Polica - Sodražica
od km 13,540 do km 15,352 skozi Žimarice&amp;R&amp;"-,Ležeče"RAZPIS 2020</oddHeader>
    <oddFooter>Stran &amp;P od &amp;N</oddFooter>
  </headerFooter>
  <rowBreaks count="2" manualBreakCount="2">
    <brk id="49" min="1" max="7" man="1"/>
    <brk id="92" min="1" max="7"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48</vt:i4>
      </vt:variant>
    </vt:vector>
  </HeadingPairs>
  <TitlesOfParts>
    <vt:vector size="74" baseType="lpstr">
      <vt:lpstr>REK</vt:lpstr>
      <vt:lpstr>Opomba</vt:lpstr>
      <vt:lpstr>REK ETAPA-1</vt:lpstr>
      <vt:lpstr>CESTA-1</vt:lpstr>
      <vt:lpstr>MOST ČEZ PERILŠČICO</vt:lpstr>
      <vt:lpstr>SKATLASTI PREPUST</vt:lpstr>
      <vt:lpstr>HODNIK ZA PEŠCE</vt:lpstr>
      <vt:lpstr>AP-1</vt:lpstr>
      <vt:lpstr>AP-2</vt:lpstr>
      <vt:lpstr>STRUGA PERILŠČICA</vt:lpstr>
      <vt:lpstr>STRUGA</vt:lpstr>
      <vt:lpstr>RAZSVETLJAVA</vt:lpstr>
      <vt:lpstr>ELEKTRO KANALIZACIJA</vt:lpstr>
      <vt:lpstr>VODOVOD</vt:lpstr>
      <vt:lpstr>REK ETAPA-2</vt:lpstr>
      <vt:lpstr>CESTA-2</vt:lpstr>
      <vt:lpstr>MOST ČEZ BISTRICO</vt:lpstr>
      <vt:lpstr>HODNIK ZA PEŠCE-2</vt:lpstr>
      <vt:lpstr>KOLESARSKA</vt:lpstr>
      <vt:lpstr>AP</vt:lpstr>
      <vt:lpstr>STRUGA-POTOKA</vt:lpstr>
      <vt:lpstr>DEVIACIJA MOSTU</vt:lpstr>
      <vt:lpstr>RAZSVETLJAVA - 2</vt:lpstr>
      <vt:lpstr>ELEKTRO KANALIZACIJA - 2</vt:lpstr>
      <vt:lpstr>PRESTAVITEV DROGA</vt:lpstr>
      <vt:lpstr>VODOVOD - 2</vt:lpstr>
      <vt:lpstr>AP!Področje_tiskanja</vt:lpstr>
      <vt:lpstr>'AP-1'!Področje_tiskanja</vt:lpstr>
      <vt:lpstr>'AP-2'!Področje_tiskanja</vt:lpstr>
      <vt:lpstr>'CESTA-1'!Področje_tiskanja</vt:lpstr>
      <vt:lpstr>'CESTA-2'!Področje_tiskanja</vt:lpstr>
      <vt:lpstr>'DEVIACIJA MOSTU'!Področje_tiskanja</vt:lpstr>
      <vt:lpstr>'ELEKTRO KANALIZACIJA'!Področje_tiskanja</vt:lpstr>
      <vt:lpstr>'ELEKTRO KANALIZACIJA - 2'!Področje_tiskanja</vt:lpstr>
      <vt:lpstr>'HODNIK ZA PEŠCE'!Področje_tiskanja</vt:lpstr>
      <vt:lpstr>'HODNIK ZA PEŠCE-2'!Področje_tiskanja</vt:lpstr>
      <vt:lpstr>KOLESARSKA!Področje_tiskanja</vt:lpstr>
      <vt:lpstr>'MOST ČEZ BISTRICO'!Področje_tiskanja</vt:lpstr>
      <vt:lpstr>'MOST ČEZ PERILŠČICO'!Področje_tiskanja</vt:lpstr>
      <vt:lpstr>Opomba!Področje_tiskanja</vt:lpstr>
      <vt:lpstr>'PRESTAVITEV DROGA'!Področje_tiskanja</vt:lpstr>
      <vt:lpstr>RAZSVETLJAVA!Področje_tiskanja</vt:lpstr>
      <vt:lpstr>'RAZSVETLJAVA - 2'!Področje_tiskanja</vt:lpstr>
      <vt:lpstr>REK!Področje_tiskanja</vt:lpstr>
      <vt:lpstr>'REK ETAPA-1'!Področje_tiskanja</vt:lpstr>
      <vt:lpstr>'REK ETAPA-2'!Področje_tiskanja</vt:lpstr>
      <vt:lpstr>'SKATLASTI PREPUST'!Področje_tiskanja</vt:lpstr>
      <vt:lpstr>STRUGA!Področje_tiskanja</vt:lpstr>
      <vt:lpstr>'STRUGA PERILŠČICA'!Področje_tiskanja</vt:lpstr>
      <vt:lpstr>'STRUGA-POTOKA'!Področje_tiskanja</vt:lpstr>
      <vt:lpstr>VODOVOD!Področje_tiskanja</vt:lpstr>
      <vt:lpstr>'VODOVOD - 2'!Področje_tiskanja</vt:lpstr>
      <vt:lpstr>AP!Tiskanje_naslovov</vt:lpstr>
      <vt:lpstr>'AP-1'!Tiskanje_naslovov</vt:lpstr>
      <vt:lpstr>'AP-2'!Tiskanje_naslovov</vt:lpstr>
      <vt:lpstr>'CESTA-1'!Tiskanje_naslovov</vt:lpstr>
      <vt:lpstr>'CESTA-2'!Tiskanje_naslovov</vt:lpstr>
      <vt:lpstr>'DEVIACIJA MOSTU'!Tiskanje_naslovov</vt:lpstr>
      <vt:lpstr>'ELEKTRO KANALIZACIJA'!Tiskanje_naslovov</vt:lpstr>
      <vt:lpstr>'ELEKTRO KANALIZACIJA - 2'!Tiskanje_naslovov</vt:lpstr>
      <vt:lpstr>'HODNIK ZA PEŠCE'!Tiskanje_naslovov</vt:lpstr>
      <vt:lpstr>'HODNIK ZA PEŠCE-2'!Tiskanje_naslovov</vt:lpstr>
      <vt:lpstr>KOLESARSKA!Tiskanje_naslovov</vt:lpstr>
      <vt:lpstr>'MOST ČEZ BISTRICO'!Tiskanje_naslovov</vt:lpstr>
      <vt:lpstr>'MOST ČEZ PERILŠČICO'!Tiskanje_naslovov</vt:lpstr>
      <vt:lpstr>'PRESTAVITEV DROGA'!Tiskanje_naslovov</vt:lpstr>
      <vt:lpstr>RAZSVETLJAVA!Tiskanje_naslovov</vt:lpstr>
      <vt:lpstr>'RAZSVETLJAVA - 2'!Tiskanje_naslovov</vt:lpstr>
      <vt:lpstr>'SKATLASTI PREPUST'!Tiskanje_naslovov</vt:lpstr>
      <vt:lpstr>STRUGA!Tiskanje_naslovov</vt:lpstr>
      <vt:lpstr>'STRUGA PERILŠČICA'!Tiskanje_naslovov</vt:lpstr>
      <vt:lpstr>'STRUGA-POTOKA'!Tiskanje_naslovov</vt:lpstr>
      <vt:lpstr>VODOVOD!Tiskanje_naslovov</vt:lpstr>
      <vt:lpstr>'VODOVOD - 2'!Tiskanje_naslovov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Ambrož Gorjanc</dc:creator>
  <cp:lastModifiedBy>Ambrož Gorjanc</cp:lastModifiedBy>
  <cp:lastPrinted>2020-11-13T07:57:44Z</cp:lastPrinted>
  <dcterms:created xsi:type="dcterms:W3CDTF">2019-02-13T13:51:17Z</dcterms:created>
  <dcterms:modified xsi:type="dcterms:W3CDTF">2020-11-13T08:36:10Z</dcterms:modified>
</cp:coreProperties>
</file>